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EMEL\QPRO\amit\amir\הוצאות ישירות אינפיטי 2024\"/>
    </mc:Choice>
  </mc:AlternateContent>
  <bookViews>
    <workbookView xWindow="120" yWindow="120" windowWidth="17040" windowHeight="10560"/>
  </bookViews>
  <sheets>
    <sheet name="נספח 1" sheetId="1" r:id="rId1"/>
    <sheet name="נספח 2" sheetId="2" r:id="rId2"/>
    <sheet name="נספח 3" sheetId="3" r:id="rId3"/>
    <sheet name="1084" sheetId="4" r:id="rId4"/>
    <sheet name="1537" sheetId="5" r:id="rId5"/>
    <sheet name="1210" sheetId="7" r:id="rId6"/>
    <sheet name="11957" sheetId="8" r:id="rId7"/>
    <sheet name="2254" sheetId="10" r:id="rId8"/>
    <sheet name="13229" sheetId="11" r:id="rId9"/>
    <sheet name="14920" sheetId="12" r:id="rId10"/>
    <sheet name="14921" sheetId="13" r:id="rId11"/>
    <sheet name="14922" sheetId="14" r:id="rId12"/>
  </sheets>
  <calcPr calcId="162913"/>
</workbook>
</file>

<file path=xl/calcChain.xml><?xml version="1.0" encoding="utf-8"?>
<calcChain xmlns="http://schemas.openxmlformats.org/spreadsheetml/2006/main">
  <c r="I66" i="1" l="1"/>
  <c r="I57" i="1"/>
  <c r="I25" i="1"/>
  <c r="I55" i="1"/>
  <c r="I53" i="1"/>
  <c r="I51" i="1"/>
  <c r="I49" i="1"/>
  <c r="I48" i="1"/>
  <c r="I47" i="1"/>
  <c r="I46" i="1"/>
  <c r="I45" i="1"/>
  <c r="I37" i="1"/>
  <c r="I35" i="1"/>
  <c r="I33" i="1"/>
  <c r="I23" i="1"/>
  <c r="I21" i="1"/>
  <c r="I18" i="1"/>
  <c r="I17" i="1"/>
  <c r="I13" i="1"/>
  <c r="I12" i="1"/>
  <c r="I33" i="4"/>
  <c r="I33" i="5"/>
  <c r="I33" i="7"/>
  <c r="I33" i="8"/>
  <c r="I33" i="10"/>
  <c r="I33" i="11"/>
  <c r="I33" i="12"/>
  <c r="I33" i="13"/>
  <c r="I33" i="14"/>
  <c r="I51" i="2"/>
  <c r="I45" i="2"/>
  <c r="I37" i="2"/>
  <c r="I31" i="2"/>
  <c r="I27" i="2"/>
  <c r="I16" i="2"/>
  <c r="I53" i="2" l="1"/>
  <c r="I44" i="14"/>
  <c r="I67" i="14" s="1"/>
  <c r="I20" i="14"/>
  <c r="I15" i="14"/>
  <c r="I11" i="14"/>
  <c r="I44" i="13"/>
  <c r="I67" i="13" s="1"/>
  <c r="I20" i="13"/>
  <c r="I15" i="13"/>
  <c r="I11" i="13"/>
  <c r="I44" i="12"/>
  <c r="I59" i="12" s="1"/>
  <c r="I63" i="12" s="1"/>
  <c r="I20" i="12"/>
  <c r="I15" i="12"/>
  <c r="I11" i="12"/>
  <c r="I59" i="14" l="1"/>
  <c r="I63" i="14" s="1"/>
  <c r="I31" i="14"/>
  <c r="I39" i="14" s="1"/>
  <c r="I77" i="14" s="1"/>
  <c r="I59" i="13"/>
  <c r="I63" i="13" s="1"/>
  <c r="I31" i="13"/>
  <c r="I39" i="13" s="1"/>
  <c r="I77" i="13" s="1"/>
  <c r="I67" i="12"/>
  <c r="I31" i="12"/>
  <c r="I71" i="12" s="1"/>
  <c r="I72" i="12" s="1"/>
  <c r="I71" i="13" l="1"/>
  <c r="I72" i="13" s="1"/>
  <c r="I71" i="14"/>
  <c r="I72" i="14" s="1"/>
  <c r="I39" i="12"/>
  <c r="I77" i="12" s="1"/>
  <c r="B66" i="3"/>
  <c r="B89" i="3"/>
  <c r="B83" i="3"/>
  <c r="B75" i="3"/>
  <c r="B39" i="3"/>
  <c r="B32" i="3"/>
  <c r="B26" i="3"/>
  <c r="B20" i="3"/>
  <c r="B16" i="3"/>
  <c r="B91" i="3" l="1"/>
  <c r="I44" i="1" l="1"/>
  <c r="I59" i="1" s="1"/>
  <c r="I20" i="1"/>
  <c r="I15" i="1"/>
  <c r="I11" i="1"/>
  <c r="I44" i="4"/>
  <c r="I67" i="4" s="1"/>
  <c r="I20" i="4"/>
  <c r="I15" i="4"/>
  <c r="I11" i="4"/>
  <c r="I44" i="5"/>
  <c r="I59" i="5" s="1"/>
  <c r="I63" i="5" s="1"/>
  <c r="I20" i="5"/>
  <c r="I15" i="5"/>
  <c r="I11" i="5"/>
  <c r="I67" i="7"/>
  <c r="I59" i="7"/>
  <c r="I63" i="7" s="1"/>
  <c r="I44" i="7"/>
  <c r="I20" i="7"/>
  <c r="I15" i="7"/>
  <c r="I11" i="7"/>
  <c r="I31" i="7" s="1"/>
  <c r="I44" i="8"/>
  <c r="I59" i="8" s="1"/>
  <c r="I63" i="8" s="1"/>
  <c r="I20" i="8"/>
  <c r="I15" i="8"/>
  <c r="I11" i="8"/>
  <c r="I31" i="8" s="1"/>
  <c r="I44" i="10"/>
  <c r="I59" i="10" s="1"/>
  <c r="I63" i="10" s="1"/>
  <c r="I20" i="10"/>
  <c r="I15" i="10"/>
  <c r="I11" i="10"/>
  <c r="I44" i="11"/>
  <c r="I67" i="11" s="1"/>
  <c r="I20" i="11"/>
  <c r="I15" i="11"/>
  <c r="I11" i="11"/>
  <c r="I31" i="11" s="1"/>
  <c r="I31" i="5" l="1"/>
  <c r="I31" i="4"/>
  <c r="I71" i="4" s="1"/>
  <c r="I72" i="4" s="1"/>
  <c r="I67" i="5"/>
  <c r="I67" i="8"/>
  <c r="I59" i="4"/>
  <c r="I63" i="4" s="1"/>
  <c r="I67" i="1"/>
  <c r="I31" i="1"/>
  <c r="I71" i="5"/>
  <c r="I72" i="5" s="1"/>
  <c r="I39" i="5"/>
  <c r="I77" i="5" s="1"/>
  <c r="I71" i="7"/>
  <c r="I72" i="7" s="1"/>
  <c r="I39" i="7"/>
  <c r="I77" i="7" s="1"/>
  <c r="I39" i="8"/>
  <c r="I77" i="8" s="1"/>
  <c r="I71" i="8"/>
  <c r="I72" i="8" s="1"/>
  <c r="I31" i="10"/>
  <c r="I71" i="10" s="1"/>
  <c r="I72" i="10" s="1"/>
  <c r="I67" i="10"/>
  <c r="I39" i="11"/>
  <c r="I77" i="11" s="1"/>
  <c r="I71" i="11"/>
  <c r="I72" i="11" s="1"/>
  <c r="I59" i="11"/>
  <c r="I63" i="11" s="1"/>
  <c r="I39" i="4" l="1"/>
  <c r="I77" i="4" s="1"/>
  <c r="I39" i="10"/>
  <c r="I77" i="10" s="1"/>
  <c r="I71" i="1"/>
  <c r="I72" i="1" s="1"/>
  <c r="I39" i="1"/>
  <c r="I77" i="1" s="1"/>
</calcChain>
</file>

<file path=xl/sharedStrings.xml><?xml version="1.0" encoding="utf-8"?>
<sst xmlns="http://schemas.openxmlformats.org/spreadsheetml/2006/main" count="721" uniqueCount="147">
  <si>
    <t>דיווח לציבור על הוצאות ישירות המנוכות מחשבונות החוסכים</t>
  </si>
  <si>
    <t>שם החברה המנהלת: אינפיניטי</t>
  </si>
  <si>
    <t>שם הקופה המדווחת: אינפינטי השתלמות</t>
  </si>
  <si>
    <t>אלפי ₪</t>
  </si>
  <si>
    <t>א. סך עמלות קניה ומכירה  לצדדים קשורים</t>
  </si>
  <si>
    <t>ב. סך עמלות קניה ומכירה לצדדים שאינם קשורים</t>
  </si>
  <si>
    <t>א. סך עמלות קסטודיאן לצדדים  קשורים</t>
  </si>
  <si>
    <t>ב. סך עמלות קסטודיאן לצדדים  שאינם קשורים</t>
  </si>
  <si>
    <t>א. סך תשלומים הנובעים מהשקעה בקרנות השקעה בישראל</t>
  </si>
  <si>
    <t>ב. סך תשלומים הנובעים מהשקעה בקרנות השקעה בחו"ל</t>
  </si>
  <si>
    <t>ג. סך תשלומים למנהלי תיקים ישראלים בגין השקעה בחו"ל</t>
  </si>
  <si>
    <t>ד. סך תשלומים למנהלי תיקים זרים</t>
  </si>
  <si>
    <t>ברוקראז- עמלות קנייה ומכירה בגין ביצוע עסקאות בניירות ערך סחירים</t>
  </si>
  <si>
    <t>צדדים קשורים</t>
  </si>
  <si>
    <t>(2) ברוקר ב</t>
  </si>
  <si>
    <t>(3) אחרים</t>
  </si>
  <si>
    <t>צדדים שאינם קשורים</t>
  </si>
  <si>
    <t>(1) בנק מזרחי</t>
  </si>
  <si>
    <t>סך עמלות ברוקראז</t>
  </si>
  <si>
    <t>עמלות קסטודיאן</t>
  </si>
  <si>
    <t>(1) קסטודיאן א</t>
  </si>
  <si>
    <t>(2) קסטודיאן ב</t>
  </si>
  <si>
    <t>סך עמלות קסטודיאן</t>
  </si>
  <si>
    <t>הוצאה הנובעת מהשקעה בניירות ערך לא סחירים או ממתן הלוואה</t>
  </si>
  <si>
    <t>(1) גוף/יחיד א</t>
  </si>
  <si>
    <t>(2) גוף/יחיד ב</t>
  </si>
  <si>
    <t>סך הוצאה הנובעת מהשקעה בניירות ערך לא סחירים וממתן הלוואה</t>
  </si>
  <si>
    <t>הוצאה הנובעת מהשקעה בזכויות מקרקעין</t>
  </si>
  <si>
    <t>סך הוצאות הנובעות מהשקעה בזכויות במקרקעין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</si>
  <si>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</si>
  <si>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</si>
  <si>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</si>
  <si>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ההוצאות בעד מתן משכנתאות</t>
  </si>
  <si>
    <t>סך הכל נכסים לסוף שנה קודמת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</si>
  <si>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</si>
  <si>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</si>
  <si>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</si>
  <si>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</si>
  <si>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שם הקופה המדווחת: אינפיניטי השתלמות אג"ח</t>
  </si>
  <si>
    <t>שם הקופה המדווחת: אינפיניטי השתלמות מניות בחו"ל</t>
  </si>
  <si>
    <t>שם הקופה המדווחת: אינפיניטי השתלמות אג"ח ממשלת ישראל</t>
  </si>
  <si>
    <t>שם הקופה המדווחת: אינפינטי השתלמות מסלול אג"ח עד 25% מניות</t>
  </si>
  <si>
    <t>שם הקופה המדווחת: אינפיניטי השתלמות לחוסכים מוטי סיכון</t>
  </si>
  <si>
    <t>שם הקופה המדווחת: אינפיניטי השתלמות כללי</t>
  </si>
  <si>
    <t>הוצאות ישירות שאינן מסוג עמלת ניהול חיצוני</t>
  </si>
  <si>
    <t>1. סה"כ עמלות קניה ומכירה של ניירות ערך סחירים</t>
  </si>
  <si>
    <t>2. סך הכל דמי שמירה בשל ניירות ערך סחירים וכל עמלה שגובה מי שמבצע את משמרות</t>
  </si>
  <si>
    <t>ניירות ניירות הערך עמלות (קסטודיאן)</t>
  </si>
  <si>
    <t>3. סך הכל הוצאות הנובעות מהשקעות לא סחירות</t>
  </si>
  <si>
    <t xml:space="preserve">א. הוצאה הנובעת מהשקעה בניירות ערך לא סחירים או ממתן הלוואה למי </t>
  </si>
  <si>
    <t xml:space="preserve">   שאינו עמית או מבוטח </t>
  </si>
  <si>
    <t>ב. הוצאה הנובעת מהשקעה בזכויות מקרקעין</t>
  </si>
  <si>
    <t xml:space="preserve">4. מסים החלים על משקיע מוסדי , על נכסיו , על נכנסותיו ועל עסקאות שנעשו בנכסיו </t>
  </si>
  <si>
    <t xml:space="preserve">5. סך הוצאות בעד ניהול תביעות </t>
  </si>
  <si>
    <t>6. סך ההוצאות בעד מתן משכנתאות</t>
  </si>
  <si>
    <t>7. סך הוצאות ישירות שאינן מסוג עמלות ניהול חיצוני (סכום סעיפים 1 עד 6)</t>
  </si>
  <si>
    <t>8. שווי ממוצע של נכסי הקופה או המסלול (ממוצע פשוט של סעיפים 8א ו-8ב)</t>
  </si>
  <si>
    <t xml:space="preserve">א. השווי המשוערך של נכסי הקופה או המסלול נכון ליום 31 בדצמבר של שנת הכספים </t>
  </si>
  <si>
    <t xml:space="preserve">ב. השווי המשוערך של נכסי הקופה או המסלול נכול ליום 31 בדצמבר של שנת </t>
  </si>
  <si>
    <t>9. שיעור שנתי של הוצאות ישירות שאינן מסוג עמלת ניהול חיצוני (חלוקה של סעיף</t>
  </si>
  <si>
    <t>7 בסעיף 8)</t>
  </si>
  <si>
    <t xml:space="preserve">הוצאות ישירות מסוג עמלת ניהול חיצוני </t>
  </si>
  <si>
    <t>10. סך דמי ניהול משתנים - החלק מתשלום עמלת ניהול חיצוני שנגזר מתשואת הנכסים</t>
  </si>
  <si>
    <t>11. סה"כ הוצאות ישירות מסוג"עמלת ניהול חיצוני " (סכום סעיפים 11.א עד 11.ט)</t>
  </si>
  <si>
    <t xml:space="preserve">ה. סך תשלומים בגין השקעה בקרנות סל כאשר 75 אחוזים לפחות מנכסי הקרן </t>
  </si>
  <si>
    <t>הם נכסים שהונפקו במדינת ישראל לפי מדדים שעליהם הורה הממונה ובתנאים שהורה</t>
  </si>
  <si>
    <t xml:space="preserve">ו. סך תשלומים בגין השקעה בקרנות סל כאשר 75 אחוזים לפחות מנכסי הקרן </t>
  </si>
  <si>
    <t>הם נכסים שהונפקו שלא הונפקו במדינת ישראל ואינם נסחרים או מוחזקים בה</t>
  </si>
  <si>
    <t xml:space="preserve">ז. סך תשלומים בגין השקעה בקרנות נאמנות ישראליות  כאשר 75 אחוזים לפחות מנכסי הקרן </t>
  </si>
  <si>
    <t>מושקעים בנכסים שלא הונפקו במדינת ישראל ואינם נסחרים או מוחזקים בה</t>
  </si>
  <si>
    <t xml:space="preserve">ט. סך תשלומים בגין השקעה בקרן טכנולוגיה עילית </t>
  </si>
  <si>
    <t>12. שיעור עמלת ניהול חיצוני בפועל לפני החזר, ככל שבוצע (חלוקה של סעיף 11</t>
  </si>
  <si>
    <t>בסעיף 8.ב)</t>
  </si>
  <si>
    <t xml:space="preserve">13. שיעור מגבלת עמלת ניהול חיצוני שהמשקיע המוסדי הצהיר עליה עבור שנת הכספיים </t>
  </si>
  <si>
    <t>שהסתיימה</t>
  </si>
  <si>
    <t>14. ההפרש בין שיעור מגבלת עמלת ניהול חיצוני מוצהרת לבין שיעור עמלת ניהול</t>
  </si>
  <si>
    <t>חיצוני בפועל (סעיף 13 פחות סעיף 12)</t>
  </si>
  <si>
    <t>15.א. סכום שהוחזר לחוסכים</t>
  </si>
  <si>
    <t>15.ב. שיעור עמלת ניהול חיצוני בפועל לאחר החזר (חלוקה של התוצאה של סעיף 11</t>
  </si>
  <si>
    <t>בניכוי סעיף 15א,בסעיף 8ב)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</si>
  <si>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</si>
  <si>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</si>
  <si>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</si>
  <si>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הכול הוצאת ישירות לצורך חישוב שיעור עלות שנתית צפויה</t>
  </si>
  <si>
    <t>18. שיעור מגבלת עמלת ניהול חיצוני שהמשקיע המוסדי הצהיר עליה בהתאם</t>
  </si>
  <si>
    <t>19. DE : שיעור הוצאות ישירות (סכום של סעיף 9 וסעיף 18)</t>
  </si>
  <si>
    <t>מיסים החלים על הנכסים ,ההכנסות והעסקאות</t>
  </si>
  <si>
    <t>תשלום הנובע מהשקעה בקרנות השקעה בישראל</t>
  </si>
  <si>
    <t>סך תשלומים הנובעים מהשקעה בקרנות השקעה בישראל</t>
  </si>
  <si>
    <t>תשלום הנובע מהשקעה בקרנות השקעה בחו"ל</t>
  </si>
  <si>
    <t>סך תשלומים הנובעים מהשקעה בקרנות השקעה בחו"ל</t>
  </si>
  <si>
    <t>סך תשלום למנהלי קרנות סל</t>
  </si>
  <si>
    <t>תשלום בגין השקעה בקרנות נאמנות ישראליות כאשר 75%</t>
  </si>
  <si>
    <t>לפחות מנכסי הקרן מושקעים בנכסים שלא הונפקו במדינת ישראל</t>
  </si>
  <si>
    <t>ואינם נסחרים או מוחזקים בה</t>
  </si>
  <si>
    <t xml:space="preserve">קרן נאמנות ישראלית </t>
  </si>
  <si>
    <t>(1 ) מנהל קרנות א</t>
  </si>
  <si>
    <t>(2 ) מנהל קרנות ב</t>
  </si>
  <si>
    <t>(3 ) אחרים</t>
  </si>
  <si>
    <t>סך תשלומי למנהלי קרנות נאמנות ישראליות</t>
  </si>
  <si>
    <t>תשלום בגין השקעה בקרנות נאמנות זרות כאשר 75%</t>
  </si>
  <si>
    <t>סך תשלומי למנהלי קרנות נאמנות זרות</t>
  </si>
  <si>
    <t>תשלומים בגין השקעה בקרן טכנולוגיה עילית</t>
  </si>
  <si>
    <t>סך תשלום בגין השקעה בקרן טכולוגיה עילית</t>
  </si>
  <si>
    <t xml:space="preserve">סך הכול עמלת ניהול חיצוני </t>
  </si>
  <si>
    <t>תשלום של דמי ניהול משתנים</t>
  </si>
  <si>
    <t>סך דמי ניהול משתנים</t>
  </si>
  <si>
    <t>שם הקופה המדווחת: אינפיניטי השתלמות עוקב מדדים SP500</t>
  </si>
  <si>
    <t>שם הקופה המדווחת: אינפיניטי השתלמות  עוקב מדדי מניות</t>
  </si>
  <si>
    <t>שם הקופה המדווחת: אינפיניטי השתלמות הלכה</t>
  </si>
  <si>
    <t>נספח 1 - סך התשלומים ששולמו בגין כל סוג של הוצאה ישירה לשנה המסתיימת ביום: 31/12/2024</t>
  </si>
  <si>
    <t>שהסתיימה 2024</t>
  </si>
  <si>
    <t>הכספים שהסתיימה 2023 או לתקופה אחרת לפי העניין</t>
  </si>
  <si>
    <t>הם נכסים שלא הונפקו במדינת ישראל ואינם נסחרים או מוחזקים בה</t>
  </si>
  <si>
    <t xml:space="preserve">הקרן הם נכסים שהונפקו במדינת ישראל לפי מדדים שעליהם הורה הממונה ובתנאים שהורה </t>
  </si>
  <si>
    <t>הקרן הם נכסים שלא  שהונפקו במדינת ישראל ואינם נסחרים או מוחזקים בה</t>
  </si>
  <si>
    <t>סך תשלומים בגין השקעה בקרנות סל כאשר 75% לפחות מנכסי</t>
  </si>
  <si>
    <t>ISHS PHLX SOX S</t>
  </si>
  <si>
    <t>VANGUARD S 50</t>
  </si>
  <si>
    <t>INVESCO EX SOLA</t>
  </si>
  <si>
    <t>INVESCO QQQ TRU</t>
  </si>
  <si>
    <t>REAL ESTATE SEL</t>
  </si>
  <si>
    <t>INDUSTRIAL SELE</t>
  </si>
  <si>
    <t>INVESCO S 500</t>
  </si>
  <si>
    <t>SPDR S AEROSP</t>
  </si>
  <si>
    <t>ISHARES MSCI EM</t>
  </si>
  <si>
    <t>TECH SELEC SEC</t>
  </si>
  <si>
    <t>DIREXION NASDAQ</t>
  </si>
  <si>
    <t>SUSC LN</t>
  </si>
  <si>
    <t>SECTOR ENERGY</t>
  </si>
  <si>
    <t>ISHARES DJ US T</t>
  </si>
  <si>
    <t>ISHARES S GLB</t>
  </si>
  <si>
    <t>VANGURUARD INFO</t>
  </si>
  <si>
    <t>VANGUARD TELECO</t>
  </si>
  <si>
    <t>VANGUARD CONSUM</t>
  </si>
  <si>
    <t>VANECK VECTORS</t>
  </si>
  <si>
    <t>FIDELITY INF</t>
  </si>
  <si>
    <t>FIRST TRUST NAS</t>
  </si>
  <si>
    <t>FIDELITY CONS D</t>
  </si>
  <si>
    <t>INVESCO US COMM</t>
  </si>
  <si>
    <t>אחרים</t>
  </si>
  <si>
    <t>(34) אחרים</t>
  </si>
  <si>
    <t>סך הכל עמלות והוצאות שאינו ניהול חיצוני</t>
  </si>
  <si>
    <t>נספח 2 - פרוט עמלות והוצאות לשנה המסתיימת ביום: 31/12/2024</t>
  </si>
  <si>
    <t>נספח 3 - פירוט עמלות ניהול חיצוני לשנה המסתיימת ביום: 31/12/2024</t>
  </si>
  <si>
    <t xml:space="preserve">ח. סך תשלומים בגין השקעה בקרנות נאמנות כאשר 75 אחוזים לפחות מנכסי הקרן </t>
  </si>
  <si>
    <r>
      <t xml:space="preserve">לתקנה 2א לתקנות הוצאות ישירות עבור שנת הכספים הבאה </t>
    </r>
    <r>
      <rPr>
        <b/>
        <sz val="10"/>
        <rFont val="Arial"/>
        <family val="2"/>
      </rPr>
      <t>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</si>
</sst>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0.000%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2">
    <xf numFmtId="0" fontId="0" fillId="0" borderId="0" xfId="0"/>
    <xf numFmtId="0" fontId="1" fillId="2" borderId="1" xfId="0" applyFont="1" applyFill="1" applyBorder="1"/>
    <xf numFmtId="3" fontId="1" fillId="2" borderId="1" xfId="0" applyNumberFormat="1" applyFont="1" applyFill="1" applyBorder="1"/>
    <xf numFmtId="3" fontId="0" fillId="0" borderId="1" xfId="0" applyNumberFormat="1" applyBorder="1"/>
    <xf numFmtId="3" fontId="0" fillId="0" borderId="0" xfId="0" applyNumberFormat="1"/>
    <xf numFmtId="164" fontId="0" fillId="0" borderId="1" xfId="0" applyNumberFormat="1" applyBorder="1"/>
    <xf numFmtId="4" fontId="1" fillId="2" borderId="1" xfId="0" applyNumberFormat="1" applyFont="1" applyFill="1" applyBorder="1"/>
    <xf numFmtId="164" fontId="1" fillId="2" borderId="1" xfId="0" applyNumberFormat="1" applyFont="1" applyFill="1" applyBorder="1"/>
    <xf numFmtId="164" fontId="1" fillId="2" borderId="2" xfId="0" applyNumberFormat="1" applyFont="1" applyFill="1" applyBorder="1"/>
    <xf numFmtId="164" fontId="1" fillId="2" borderId="3" xfId="0" applyNumberFormat="1" applyFont="1" applyFill="1" applyBorder="1"/>
    <xf numFmtId="164" fontId="0" fillId="0" borderId="3" xfId="0" applyNumberFormat="1" applyBorder="1"/>
    <xf numFmtId="164" fontId="0" fillId="0" borderId="6" xfId="0" applyNumberFormat="1" applyBorder="1"/>
    <xf numFmtId="165" fontId="1" fillId="2" borderId="2" xfId="1" applyNumberFormat="1" applyFont="1" applyFill="1" applyBorder="1"/>
    <xf numFmtId="164" fontId="0" fillId="0" borderId="2" xfId="0" applyNumberFormat="1" applyBorder="1"/>
    <xf numFmtId="10" fontId="1" fillId="2" borderId="2" xfId="1" applyNumberFormat="1" applyFont="1" applyFill="1" applyBorder="1"/>
    <xf numFmtId="10" fontId="1" fillId="2" borderId="3" xfId="1" applyNumberFormat="1" applyFont="1" applyFill="1" applyBorder="1"/>
    <xf numFmtId="164" fontId="3" fillId="2" borderId="2" xfId="0" applyNumberFormat="1" applyFont="1" applyFill="1" applyBorder="1"/>
    <xf numFmtId="164" fontId="1" fillId="2" borderId="2" xfId="1" applyNumberFormat="1" applyFont="1" applyFill="1" applyBorder="1"/>
    <xf numFmtId="10" fontId="1" fillId="2" borderId="1" xfId="1" applyNumberFormat="1" applyFont="1" applyFill="1" applyBorder="1"/>
    <xf numFmtId="10" fontId="1" fillId="2" borderId="6" xfId="1" applyNumberFormat="1" applyFont="1" applyFill="1" applyBorder="1"/>
    <xf numFmtId="165" fontId="1" fillId="2" borderId="1" xfId="1" applyNumberFormat="1" applyFont="1" applyFill="1" applyBorder="1"/>
    <xf numFmtId="0" fontId="0" fillId="0" borderId="0" xfId="0"/>
    <xf numFmtId="0" fontId="0" fillId="2" borderId="1" xfId="0" applyFill="1" applyBorder="1" applyAlignment="1">
      <alignment horizontal="right" readingOrder="2"/>
    </xf>
    <xf numFmtId="0" fontId="0" fillId="0" borderId="1" xfId="0" applyBorder="1"/>
    <xf numFmtId="0" fontId="1" fillId="2" borderId="1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1" fillId="2" borderId="7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0" fillId="0" borderId="2" xfId="0" applyBorder="1"/>
    <xf numFmtId="4" fontId="0" fillId="0" borderId="1" xfId="0" applyNumberFormat="1" applyBorder="1"/>
    <xf numFmtId="164" fontId="0" fillId="0" borderId="0" xfId="0" applyNumberFormat="1"/>
    <xf numFmtId="0" fontId="1" fillId="2" borderId="10" xfId="0" applyFont="1" applyFill="1" applyBorder="1" applyAlignment="1">
      <alignment horizontal="right" readingOrder="2"/>
    </xf>
    <xf numFmtId="164" fontId="1" fillId="2" borderId="1" xfId="0" applyNumberFormat="1" applyFont="1" applyFill="1" applyBorder="1" applyAlignment="1">
      <alignment horizontal="right" readingOrder="2"/>
    </xf>
    <xf numFmtId="164" fontId="0" fillId="2" borderId="1" xfId="0" applyNumberFormat="1" applyFill="1" applyBorder="1" applyAlignment="1">
      <alignment horizontal="right" readingOrder="2"/>
    </xf>
    <xf numFmtId="0" fontId="1" fillId="2" borderId="5" xfId="0" applyFont="1" applyFill="1" applyBorder="1" applyAlignment="1">
      <alignment horizontal="right" readingOrder="2"/>
    </xf>
    <xf numFmtId="164" fontId="0" fillId="2" borderId="2" xfId="0" applyNumberFormat="1" applyFill="1" applyBorder="1" applyAlignment="1">
      <alignment horizontal="right" readingOrder="2"/>
    </xf>
    <xf numFmtId="164" fontId="0" fillId="2" borderId="6" xfId="0" applyNumberFormat="1" applyFill="1" applyBorder="1" applyAlignment="1">
      <alignment horizontal="right" readingOrder="2"/>
    </xf>
    <xf numFmtId="0" fontId="1" fillId="2" borderId="6" xfId="0" applyFont="1" applyFill="1" applyBorder="1"/>
    <xf numFmtId="0" fontId="1" fillId="2" borderId="3" xfId="0" applyFont="1" applyFill="1" applyBorder="1"/>
    <xf numFmtId="0" fontId="3" fillId="2" borderId="10" xfId="0" applyFont="1" applyFill="1" applyBorder="1" applyAlignment="1">
      <alignment horizontal="right" readingOrder="2"/>
    </xf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right" readingOrder="2"/>
    </xf>
    <xf numFmtId="0" fontId="0" fillId="0" borderId="0" xfId="0"/>
    <xf numFmtId="0" fontId="0" fillId="0" borderId="1" xfId="0" applyBorder="1"/>
    <xf numFmtId="0" fontId="3" fillId="2" borderId="1" xfId="0" applyFont="1" applyFill="1" applyBorder="1" applyAlignment="1">
      <alignment horizontal="right" readingOrder="2"/>
    </xf>
    <xf numFmtId="0" fontId="0" fillId="0" borderId="1" xfId="0" applyBorder="1"/>
    <xf numFmtId="0" fontId="0" fillId="2" borderId="1" xfId="0" applyFill="1" applyBorder="1" applyAlignment="1">
      <alignment horizontal="right" readingOrder="2"/>
    </xf>
    <xf numFmtId="0" fontId="1" fillId="2" borderId="1" xfId="0" applyFont="1" applyFill="1" applyBorder="1" applyAlignment="1">
      <alignment horizontal="right" readingOrder="2"/>
    </xf>
    <xf numFmtId="0" fontId="1" fillId="0" borderId="1" xfId="0" applyFont="1" applyBorder="1"/>
    <xf numFmtId="0" fontId="0" fillId="0" borderId="10" xfId="0" applyBorder="1"/>
    <xf numFmtId="0" fontId="2" fillId="2" borderId="1" xfId="0" applyFont="1" applyFill="1" applyBorder="1" applyAlignment="1">
      <alignment horizontal="right" readingOrder="2"/>
    </xf>
    <xf numFmtId="0" fontId="1" fillId="2" borderId="2" xfId="0" applyFont="1" applyFill="1" applyBorder="1" applyAlignment="1">
      <alignment horizontal="right" readingOrder="2"/>
    </xf>
    <xf numFmtId="0" fontId="1" fillId="0" borderId="2" xfId="0" applyFont="1" applyBorder="1"/>
    <xf numFmtId="0" fontId="1" fillId="0" borderId="5" xfId="0" applyFont="1" applyBorder="1"/>
    <xf numFmtId="0" fontId="1" fillId="2" borderId="7" xfId="0" applyFont="1" applyFill="1" applyBorder="1" applyAlignment="1">
      <alignment horizontal="right" readingOrder="2"/>
    </xf>
    <xf numFmtId="0" fontId="0" fillId="2" borderId="10" xfId="0" applyFill="1" applyBorder="1" applyAlignment="1">
      <alignment horizontal="right" readingOrder="2"/>
    </xf>
    <xf numFmtId="0" fontId="0" fillId="2" borderId="11" xfId="0" applyFill="1" applyBorder="1" applyAlignment="1">
      <alignment horizontal="right" readingOrder="2"/>
    </xf>
    <xf numFmtId="0" fontId="0" fillId="2" borderId="12" xfId="0" applyFill="1" applyBorder="1" applyAlignment="1">
      <alignment horizontal="right" readingOrder="2"/>
    </xf>
    <xf numFmtId="0" fontId="1" fillId="2" borderId="3" xfId="0" applyFont="1" applyFill="1" applyBorder="1" applyAlignment="1">
      <alignment horizontal="right" readingOrder="2"/>
    </xf>
    <xf numFmtId="0" fontId="0" fillId="0" borderId="3" xfId="0" applyBorder="1"/>
    <xf numFmtId="0" fontId="1" fillId="2" borderId="8" xfId="0" applyFont="1" applyFill="1" applyBorder="1" applyAlignment="1">
      <alignment horizontal="right" readingOrder="2"/>
    </xf>
    <xf numFmtId="0" fontId="1" fillId="2" borderId="0" xfId="0" applyFont="1" applyFill="1" applyBorder="1" applyAlignment="1">
      <alignment horizontal="right" readingOrder="2"/>
    </xf>
    <xf numFmtId="0" fontId="1" fillId="0" borderId="7" xfId="0" applyFont="1" applyBorder="1"/>
    <xf numFmtId="0" fontId="0" fillId="2" borderId="5" xfId="0" applyFill="1" applyBorder="1" applyAlignment="1">
      <alignment horizontal="right" readingOrder="2"/>
    </xf>
    <xf numFmtId="0" fontId="0" fillId="2" borderId="13" xfId="0" applyFill="1" applyBorder="1" applyAlignment="1">
      <alignment horizontal="right" readingOrder="2"/>
    </xf>
    <xf numFmtId="0" fontId="0" fillId="2" borderId="14" xfId="0" applyFill="1" applyBorder="1" applyAlignment="1">
      <alignment horizontal="right" readingOrder="2"/>
    </xf>
    <xf numFmtId="0" fontId="0" fillId="0" borderId="0" xfId="0" applyBorder="1"/>
    <xf numFmtId="0" fontId="1" fillId="2" borderId="13" xfId="0" applyFont="1" applyFill="1" applyBorder="1" applyAlignment="1">
      <alignment horizontal="right" readingOrder="2"/>
    </xf>
    <xf numFmtId="0" fontId="1" fillId="0" borderId="13" xfId="0" applyFont="1" applyBorder="1"/>
    <xf numFmtId="0" fontId="3" fillId="2" borderId="7" xfId="0" applyFont="1" applyFill="1" applyBorder="1" applyAlignment="1">
      <alignment horizontal="right" readingOrder="2"/>
    </xf>
    <xf numFmtId="0" fontId="0" fillId="2" borderId="7" xfId="0" applyFill="1" applyBorder="1" applyAlignment="1">
      <alignment horizontal="right" readingOrder="2"/>
    </xf>
    <xf numFmtId="0" fontId="3" fillId="2" borderId="2" xfId="0" applyFont="1" applyFill="1" applyBorder="1" applyAlignment="1">
      <alignment horizontal="right" readingOrder="2"/>
    </xf>
    <xf numFmtId="0" fontId="0" fillId="0" borderId="2" xfId="0" applyBorder="1"/>
    <xf numFmtId="0" fontId="0" fillId="0" borderId="5" xfId="0" applyBorder="1"/>
    <xf numFmtId="0" fontId="4" fillId="2" borderId="3" xfId="0" applyFont="1" applyFill="1" applyBorder="1" applyAlignment="1">
      <alignment horizontal="right" readingOrder="2"/>
    </xf>
    <xf numFmtId="0" fontId="4" fillId="0" borderId="3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right" readingOrder="2"/>
    </xf>
    <xf numFmtId="0" fontId="1" fillId="0" borderId="3" xfId="0" applyFont="1" applyBorder="1"/>
    <xf numFmtId="0" fontId="1" fillId="0" borderId="4" xfId="0" applyFont="1" applyBorder="1"/>
    <xf numFmtId="0" fontId="0" fillId="0" borderId="7" xfId="0" applyBorder="1"/>
    <xf numFmtId="0" fontId="3" fillId="2" borderId="3" xfId="0" applyFont="1" applyFill="1" applyBorder="1" applyAlignment="1">
      <alignment horizontal="right" readingOrder="2"/>
    </xf>
    <xf numFmtId="0" fontId="0" fillId="2" borderId="6" xfId="0" applyFill="1" applyBorder="1" applyAlignment="1">
      <alignment horizontal="right" readingOrder="2"/>
    </xf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1" fillId="0" borderId="0" xfId="0" applyFont="1" applyBorder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rightToLeft="1" tabSelected="1" topLeftCell="A49" workbookViewId="0">
      <selection activeCell="G83" sqref="G83"/>
    </sheetView>
  </sheetViews>
  <sheetFormatPr defaultColWidth="9.140625" defaultRowHeight="12.75" x14ac:dyDescent="0.2"/>
  <cols>
    <col min="9" max="9" width="20.7109375" customWidth="1"/>
  </cols>
  <sheetData>
    <row r="1" spans="1:11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11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11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11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11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11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11" x14ac:dyDescent="0.2">
      <c r="A7" s="81" t="s">
        <v>2</v>
      </c>
      <c r="B7" s="80"/>
      <c r="C7" s="80"/>
      <c r="D7" s="80"/>
      <c r="E7" s="80"/>
      <c r="F7" s="80"/>
      <c r="G7" s="80"/>
      <c r="H7" s="80"/>
      <c r="I7" s="80"/>
    </row>
    <row r="8" spans="1:11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11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11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11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293.51100000000002</v>
      </c>
    </row>
    <row r="12" spans="1:11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f>'14922'!I12+'14921'!I12+'14920'!I12+'13229'!I12+'2254'!I12+'11957'!I12+'1210'!I12+'1537'!I12+'1084'!I12</f>
        <v>0</v>
      </c>
    </row>
    <row r="13" spans="1:11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f>'14922'!I13+'14921'!I13+'14920'!I13+'13229'!I13+'2254'!I13+'11957'!I13+'1210'!I13+'1537'!I13+'1084'!I13</f>
        <v>293.51100000000002</v>
      </c>
      <c r="K13" s="31"/>
    </row>
    <row r="14" spans="1:11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11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19.131</v>
      </c>
    </row>
    <row r="16" spans="1:11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10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5">
        <f>'14922'!I17+'14921'!I17+'14920'!I17+'13229'!I17+'2254'!I17+'11957'!I17+'1210'!I17+'1537'!I17+'1084'!I17</f>
        <v>0</v>
      </c>
    </row>
    <row r="18" spans="1:10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f>'14922'!I18+'14921'!I18+'14920'!I18+'13229'!I18+'2254'!I18+'11957'!I18+'1210'!I18+'1537'!I18+'1084'!I18</f>
        <v>19.131</v>
      </c>
    </row>
    <row r="19" spans="1:10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10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10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5">
        <f>'14922'!I21+'14921'!I21+'14920'!I21+'13229'!I21+'2254'!I21+'11957'!I21+'1210'!I21+'1537'!I21+'1084'!I21</f>
        <v>0</v>
      </c>
    </row>
    <row r="22" spans="1:10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10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f>'14922'!I23+'14921'!I23+'14920'!I23+'13229'!I23+'2254'!I23+'11957'!I23+'1210'!I23+'1537'!I23+'1084'!I23</f>
        <v>0</v>
      </c>
    </row>
    <row r="24" spans="1:10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10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5">
        <f>'14922'!I25+'14921'!I25+'14920'!I25+'13229'!I25+'2254'!I25+'11957'!I25+'1210'!I25+'1537'!I25+'1084'!I25</f>
        <v>72.265000000000001</v>
      </c>
    </row>
    <row r="26" spans="1:10" x14ac:dyDescent="0.2">
      <c r="A26" s="49"/>
      <c r="B26" s="48"/>
      <c r="C26" s="48"/>
      <c r="D26" s="48"/>
      <c r="E26" s="48"/>
      <c r="F26" s="48"/>
      <c r="G26" s="48"/>
      <c r="H26" s="48"/>
      <c r="I26" s="7"/>
      <c r="J26" s="4"/>
    </row>
    <row r="27" spans="1:10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  <c r="J27" s="4"/>
    </row>
    <row r="28" spans="1:10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10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10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10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384.90700000000004</v>
      </c>
    </row>
    <row r="32" spans="1:10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11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'14922'!I33+'14921'!I33+'14920'!I33+'13229'!I33+'2254'!I33+'11957'!I33+'1210'!I33+'1537'!I33+'1084'!I33</f>
        <v>718319.39999999991</v>
      </c>
    </row>
    <row r="34" spans="1:11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11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7">
        <f>'14922'!I35+'14921'!I35+'14920'!I35+'13229'!I35+'2254'!I35+'11957'!I35+'1210'!I35+'1537'!I35+'1084'!I35</f>
        <v>853328.44</v>
      </c>
    </row>
    <row r="36" spans="1:11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11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7">
        <f>'14922'!I37+'14921'!I37+'14920'!I37+'13229'!I37+'2254'!I37+'11957'!I37+'1210'!I37+'1537'!I37+'1084'!I37</f>
        <v>583310.36</v>
      </c>
    </row>
    <row r="38" spans="1:11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11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5.3584380430209751E-4</v>
      </c>
    </row>
    <row r="40" spans="1:11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11" x14ac:dyDescent="0.2">
      <c r="A41" s="58"/>
      <c r="B41" s="59"/>
      <c r="C41" s="59"/>
      <c r="D41" s="59"/>
      <c r="E41" s="59"/>
      <c r="F41" s="59"/>
      <c r="G41" s="59"/>
      <c r="H41" s="60"/>
      <c r="I41" s="9"/>
      <c r="K41" s="4"/>
    </row>
    <row r="42" spans="1:11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11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11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100.749</v>
      </c>
    </row>
    <row r="45" spans="1:11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5">
        <f>'14922'!I45+'14921'!I45+'14920'!I45+'13229'!I45+'2254'!I45+'11957'!I45+'1210'!I45+'1537'!I45+'1084'!I45</f>
        <v>0</v>
      </c>
    </row>
    <row r="46" spans="1:11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f>'14922'!I46+'14921'!I46+'14920'!I46+'13229'!I46+'2254'!I46+'11957'!I46+'1210'!I46+'1537'!I46+'1084'!I46</f>
        <v>0</v>
      </c>
    </row>
    <row r="47" spans="1:11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f>'14922'!I47+'14921'!I47+'14920'!I47+'13229'!I47+'2254'!I47+'11957'!I47+'1210'!I47+'1537'!I47+'1084'!I47</f>
        <v>0</v>
      </c>
    </row>
    <row r="48" spans="1:11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f>'14922'!I48+'14921'!I48+'14920'!I48+'13229'!I48+'2254'!I48+'11957'!I48+'1210'!I48+'1537'!I48+'1084'!I48</f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5">
        <f>'14922'!I49+'14921'!I49+'14920'!I49+'13229'!I49+'2254'!I49+'11957'!I49+'1210'!I49+'1537'!I49+'1084'!I49</f>
        <v>71.391000000000005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5">
        <f>'14922'!I51+'14921'!I51+'14920'!I51+'13229'!I51+'2254'!I51+'11957'!I51+'1210'!I51+'1537'!I51+'1084'!I51</f>
        <v>29.357999999999997</v>
      </c>
    </row>
    <row r="52" spans="1:9" x14ac:dyDescent="0.2">
      <c r="A52" s="72" t="s">
        <v>113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5">
        <f>'14922'!I53+'14921'!I53+'14920'!I53+'13229'!I53+'2254'!I53+'11957'!I53+'1210'!I53+'1537'!I53+'1084'!I53</f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5">
        <f>'14922'!I55+'14921'!I55+'14920'!I55+'13229'!I55+'2254'!I55+'11957'!I55+'1210'!I55+'1537'!I55+'1084'!I55</f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f>'14922'!I57+'14921'!I57+'14920'!I57+'13229'!I57+'2254'!I57+'11957'!I57+'1210'!I57+'1537'!I57+'1084'!I57</f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1.7271937361098815E-4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/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/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11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11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5">
        <f>'14922'!I66+'14921'!I66+'14920'!I66+'13229'!I66+'2254'!I66+'11957'!I66+'1210'!I66+'1537'!I66+'1084'!I66</f>
        <v>0</v>
      </c>
    </row>
    <row r="67" spans="1:11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4">
        <f>(I44-I66)/I37</f>
        <v>1.7271937361098815E-4</v>
      </c>
    </row>
    <row r="68" spans="1:11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11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11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11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485.65600000000006</v>
      </c>
      <c r="K71" s="31"/>
    </row>
    <row r="72" spans="1:11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6.7610035312981956E-4</v>
      </c>
    </row>
    <row r="73" spans="1:11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11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11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/>
    </row>
    <row r="76" spans="1:11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11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5.3584380430209751E-4</v>
      </c>
    </row>
  </sheetData>
  <mergeCells count="77">
    <mergeCell ref="A41:H41"/>
    <mergeCell ref="A36:H36"/>
    <mergeCell ref="A37:H37"/>
    <mergeCell ref="A38:H38"/>
    <mergeCell ref="A39:H39"/>
    <mergeCell ref="A40:H40"/>
    <mergeCell ref="A31:H31"/>
    <mergeCell ref="A32:H32"/>
    <mergeCell ref="A33:H33"/>
    <mergeCell ref="A34:H34"/>
    <mergeCell ref="A35:H35"/>
    <mergeCell ref="A26:H26"/>
    <mergeCell ref="A27:H27"/>
    <mergeCell ref="A28:H28"/>
    <mergeCell ref="A29:H29"/>
    <mergeCell ref="A30:H30"/>
    <mergeCell ref="A21:H21"/>
    <mergeCell ref="A22:H22"/>
    <mergeCell ref="A23:H23"/>
    <mergeCell ref="A24:H24"/>
    <mergeCell ref="A25:H25"/>
    <mergeCell ref="A16:H16"/>
    <mergeCell ref="A17:H17"/>
    <mergeCell ref="A18:H18"/>
    <mergeCell ref="A19:H19"/>
    <mergeCell ref="A20:H20"/>
    <mergeCell ref="A11:H11"/>
    <mergeCell ref="A12:H12"/>
    <mergeCell ref="A13:H13"/>
    <mergeCell ref="A14:H14"/>
    <mergeCell ref="A15:H15"/>
    <mergeCell ref="A6:I6"/>
    <mergeCell ref="A7:I7"/>
    <mergeCell ref="A8:I8"/>
    <mergeCell ref="A9:H9"/>
    <mergeCell ref="A10:H10"/>
    <mergeCell ref="A1:I1"/>
    <mergeCell ref="A2:I2"/>
    <mergeCell ref="A3:I3"/>
    <mergeCell ref="A4:I4"/>
    <mergeCell ref="A5:I5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69:H69"/>
    <mergeCell ref="A70:H70"/>
    <mergeCell ref="A71:H71"/>
    <mergeCell ref="A77:H77"/>
    <mergeCell ref="A72:H72"/>
    <mergeCell ref="A73:H73"/>
    <mergeCell ref="A74:H74"/>
    <mergeCell ref="A75:H75"/>
    <mergeCell ref="A76:H76"/>
  </mergeCells>
  <pageMargins left="0.75" right="0.75" top="1" bottom="1" header="0.5" footer="0.5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opLeftCell="A46" workbookViewId="0">
      <selection activeCell="A76" sqref="A76:H76"/>
    </sheetView>
  </sheetViews>
  <sheetFormatPr defaultRowHeight="12.75" x14ac:dyDescent="0.2"/>
  <cols>
    <col min="9" max="9" width="10.140625" bestFit="1" customWidth="1"/>
  </cols>
  <sheetData>
    <row r="1" spans="1:9" s="42" customFormat="1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s="42" customFormat="1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s="42" customFormat="1" x14ac:dyDescent="0.2">
      <c r="A4" s="43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107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13.010999999999999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13.010999999999999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0.14399999999999999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0.14399999999999999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0.67600000000000005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13.831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8482.0600000000013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16964.060000000001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0.06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1.6306180338266881E-3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2.0789999999999997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2.0609999999999999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1.7999999999999999E-2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34.65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3.5000000000000001E-3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-34.646499999999996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2">
        <f>(I44-I66)/I37</f>
        <v>34.65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15.91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1.8757235860156611E-3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3.5000000000000001E-3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5.130618033826688E-3</v>
      </c>
    </row>
  </sheetData>
  <mergeCells count="76">
    <mergeCell ref="A9:H9"/>
    <mergeCell ref="A1:I1"/>
    <mergeCell ref="A2:I2"/>
    <mergeCell ref="A3:I3"/>
    <mergeCell ref="A5:I5"/>
    <mergeCell ref="A6:I6"/>
    <mergeCell ref="A7:I7"/>
    <mergeCell ref="A8:I8"/>
    <mergeCell ref="A21:H21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33:H33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7:H57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6:H76"/>
    <mergeCell ref="A77:H77"/>
    <mergeCell ref="A70:H70"/>
    <mergeCell ref="A71:H71"/>
    <mergeCell ref="A72:H72"/>
    <mergeCell ref="A73:H73"/>
    <mergeCell ref="A74:H74"/>
    <mergeCell ref="A75:H7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opLeftCell="A52" workbookViewId="0">
      <selection activeCell="A76" sqref="A76:H76"/>
    </sheetView>
  </sheetViews>
  <sheetFormatPr defaultRowHeight="12.75" x14ac:dyDescent="0.2"/>
  <cols>
    <col min="9" max="9" width="10.140625" bestFit="1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s="42" customFormat="1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s="42" customFormat="1" x14ac:dyDescent="0.2">
      <c r="A4" s="41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108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6.31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6.31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0.04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0.04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1.734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8.0839999999999996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3227.5749999999998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6437.48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17.670000000000002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2.504666816417899E-3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2.702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1.069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1.633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0.15291454442558006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5.0000000000000001E-3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-0.14791454442558005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2">
        <f>(I44-I66)/I37</f>
        <v>0.15291454442558006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10.786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3.3418278428851383E-3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0.02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2.2504666816417898E-2</v>
      </c>
    </row>
  </sheetData>
  <mergeCells count="76">
    <mergeCell ref="A9:H9"/>
    <mergeCell ref="A1:I1"/>
    <mergeCell ref="A3:I3"/>
    <mergeCell ref="A2:I2"/>
    <mergeCell ref="A5:I5"/>
    <mergeCell ref="A6:I6"/>
    <mergeCell ref="A7:I7"/>
    <mergeCell ref="A8:I8"/>
    <mergeCell ref="A21:H21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33:H33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7:H57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6:H76"/>
    <mergeCell ref="A77:H77"/>
    <mergeCell ref="A70:H70"/>
    <mergeCell ref="A71:H71"/>
    <mergeCell ref="A72:H72"/>
    <mergeCell ref="A73:H73"/>
    <mergeCell ref="A74:H74"/>
    <mergeCell ref="A75:H7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rightToLeft="1" topLeftCell="A28" workbookViewId="0">
      <selection activeCell="M79" sqref="M79"/>
    </sheetView>
  </sheetViews>
  <sheetFormatPr defaultRowHeight="12.75" x14ac:dyDescent="0.2"/>
  <cols>
    <col min="9" max="9" width="10.140625" bestFit="1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s="42" customFormat="1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s="42" customFormat="1" x14ac:dyDescent="0.2">
      <c r="A4" s="41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109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13.255000000000001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13.255000000000001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0.14499999999999999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0.14499999999999999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/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13.4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10733.365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21221.14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245.59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1.2484435216728398E-3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8.0129999999999999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8.0129999999999999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/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3.262754998167678E-2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0.01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-2.2627549981676778E-2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2">
        <f>(I44-I66)/I37</f>
        <v>3.262754998167678E-2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21.413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1.9949941141478001E-3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5.0000000000000001E-3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6.2484435216728397E-3</v>
      </c>
    </row>
  </sheetData>
  <mergeCells count="76">
    <mergeCell ref="A9:H9"/>
    <mergeCell ref="A1:I1"/>
    <mergeCell ref="A3:I3"/>
    <mergeCell ref="A2:I2"/>
    <mergeCell ref="A5:I5"/>
    <mergeCell ref="A6:I6"/>
    <mergeCell ref="A7:I7"/>
    <mergeCell ref="A8:I8"/>
    <mergeCell ref="A21:H21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33:H33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45:H45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57:H57"/>
    <mergeCell ref="A46:H46"/>
    <mergeCell ref="A47:H47"/>
    <mergeCell ref="A48:H48"/>
    <mergeCell ref="A49:H49"/>
    <mergeCell ref="A50:H50"/>
    <mergeCell ref="A51:H51"/>
    <mergeCell ref="A52:H52"/>
    <mergeCell ref="A53:H53"/>
    <mergeCell ref="A54:H54"/>
    <mergeCell ref="A55:H55"/>
    <mergeCell ref="A56:H56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6:H76"/>
    <mergeCell ref="A77:H77"/>
    <mergeCell ref="A70:H70"/>
    <mergeCell ref="A71:H71"/>
    <mergeCell ref="A72:H72"/>
    <mergeCell ref="A73:H73"/>
    <mergeCell ref="A74:H74"/>
    <mergeCell ref="A75:H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rightToLeft="1" workbookViewId="0">
      <selection activeCell="M29" sqref="M29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143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2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49"/>
      <c r="B8" s="48"/>
      <c r="C8" s="48"/>
      <c r="D8" s="48"/>
      <c r="E8" s="48"/>
      <c r="F8" s="48"/>
      <c r="G8" s="48"/>
      <c r="H8" s="48"/>
      <c r="I8" s="1" t="s">
        <v>3</v>
      </c>
    </row>
    <row r="9" spans="1:9" x14ac:dyDescent="0.2">
      <c r="A9" s="50" t="s">
        <v>12</v>
      </c>
      <c r="B9" s="48"/>
      <c r="C9" s="48"/>
      <c r="D9" s="48"/>
      <c r="E9" s="48"/>
      <c r="F9" s="48"/>
      <c r="G9" s="48"/>
      <c r="H9" s="48"/>
      <c r="I9" s="1"/>
    </row>
    <row r="10" spans="1:9" x14ac:dyDescent="0.2">
      <c r="A10" s="50" t="s">
        <v>13</v>
      </c>
      <c r="B10" s="48"/>
      <c r="C10" s="48"/>
      <c r="D10" s="48"/>
      <c r="E10" s="48"/>
      <c r="F10" s="48"/>
      <c r="G10" s="48"/>
      <c r="H10" s="48"/>
      <c r="I10" s="1"/>
    </row>
    <row r="11" spans="1:9" x14ac:dyDescent="0.2">
      <c r="A11" s="49" t="s">
        <v>14</v>
      </c>
      <c r="B11" s="48"/>
      <c r="C11" s="48"/>
      <c r="D11" s="48"/>
      <c r="E11" s="48"/>
      <c r="F11" s="48"/>
      <c r="G11" s="48"/>
      <c r="H11" s="48"/>
      <c r="I11" s="3"/>
    </row>
    <row r="12" spans="1:9" x14ac:dyDescent="0.2">
      <c r="A12" s="49" t="s">
        <v>15</v>
      </c>
      <c r="B12" s="48"/>
      <c r="C12" s="48"/>
      <c r="D12" s="48"/>
      <c r="E12" s="48"/>
      <c r="F12" s="48"/>
      <c r="G12" s="48"/>
      <c r="H12" s="48"/>
      <c r="I12" s="3"/>
    </row>
    <row r="13" spans="1:9" x14ac:dyDescent="0.2">
      <c r="A13" s="50" t="s">
        <v>16</v>
      </c>
      <c r="B13" s="48"/>
      <c r="C13" s="48"/>
      <c r="D13" s="48"/>
      <c r="E13" s="48"/>
      <c r="F13" s="48"/>
      <c r="G13" s="48"/>
      <c r="H13" s="48"/>
      <c r="I13" s="1"/>
    </row>
    <row r="14" spans="1:9" x14ac:dyDescent="0.2">
      <c r="A14" s="49" t="s">
        <v>17</v>
      </c>
      <c r="B14" s="48"/>
      <c r="C14" s="48"/>
      <c r="D14" s="48"/>
      <c r="E14" s="48"/>
      <c r="F14" s="48"/>
      <c r="G14" s="48"/>
      <c r="H14" s="48"/>
      <c r="I14" s="30">
        <v>293.51100000000002</v>
      </c>
    </row>
    <row r="15" spans="1:9" x14ac:dyDescent="0.2">
      <c r="A15" s="49" t="s">
        <v>140</v>
      </c>
      <c r="B15" s="48"/>
      <c r="C15" s="48"/>
      <c r="D15" s="48"/>
      <c r="E15" s="48"/>
      <c r="F15" s="48"/>
      <c r="G15" s="48"/>
      <c r="H15" s="48"/>
      <c r="I15" s="30"/>
    </row>
    <row r="16" spans="1:9" x14ac:dyDescent="0.2">
      <c r="A16" s="50" t="s">
        <v>18</v>
      </c>
      <c r="B16" s="48"/>
      <c r="C16" s="48"/>
      <c r="D16" s="48"/>
      <c r="E16" s="48"/>
      <c r="F16" s="48"/>
      <c r="G16" s="48"/>
      <c r="H16" s="48"/>
      <c r="I16" s="7">
        <f>SUM(I11:I12)+SUM(I14:I15)</f>
        <v>293.51100000000002</v>
      </c>
    </row>
    <row r="17" spans="1:9" x14ac:dyDescent="0.2">
      <c r="A17" s="49"/>
      <c r="B17" s="48"/>
      <c r="C17" s="48"/>
      <c r="D17" s="48"/>
      <c r="E17" s="48"/>
      <c r="F17" s="48"/>
      <c r="G17" s="48"/>
      <c r="H17" s="48"/>
      <c r="I17" s="46"/>
    </row>
    <row r="18" spans="1:9" x14ac:dyDescent="0.2">
      <c r="A18" s="50" t="s">
        <v>19</v>
      </c>
      <c r="B18" s="48"/>
      <c r="C18" s="48"/>
      <c r="D18" s="48"/>
      <c r="E18" s="48"/>
      <c r="F18" s="48"/>
      <c r="G18" s="48"/>
      <c r="H18" s="48"/>
      <c r="I18" s="1"/>
    </row>
    <row r="19" spans="1:9" x14ac:dyDescent="0.2">
      <c r="A19" s="50" t="s">
        <v>13</v>
      </c>
      <c r="B19" s="48"/>
      <c r="C19" s="48"/>
      <c r="D19" s="48"/>
      <c r="E19" s="48"/>
      <c r="F19" s="48"/>
      <c r="G19" s="48"/>
      <c r="H19" s="48"/>
      <c r="I19" s="1"/>
    </row>
    <row r="20" spans="1:9" x14ac:dyDescent="0.2">
      <c r="A20" s="49" t="s">
        <v>20</v>
      </c>
      <c r="B20" s="48"/>
      <c r="C20" s="48"/>
      <c r="D20" s="48"/>
      <c r="E20" s="48"/>
      <c r="F20" s="48"/>
      <c r="G20" s="48"/>
      <c r="H20" s="48"/>
      <c r="I20" s="3"/>
    </row>
    <row r="21" spans="1:9" x14ac:dyDescent="0.2">
      <c r="A21" s="49" t="s">
        <v>21</v>
      </c>
      <c r="B21" s="48"/>
      <c r="C21" s="48"/>
      <c r="D21" s="48"/>
      <c r="E21" s="48"/>
      <c r="F21" s="48"/>
      <c r="G21" s="48"/>
      <c r="H21" s="48"/>
      <c r="I21" s="3"/>
    </row>
    <row r="22" spans="1:9" x14ac:dyDescent="0.2">
      <c r="A22" s="49" t="s">
        <v>15</v>
      </c>
      <c r="B22" s="48"/>
      <c r="C22" s="48"/>
      <c r="D22" s="48"/>
      <c r="E22" s="48"/>
      <c r="F22" s="48"/>
      <c r="G22" s="48"/>
      <c r="H22" s="48"/>
      <c r="I22" s="3"/>
    </row>
    <row r="23" spans="1:9" x14ac:dyDescent="0.2">
      <c r="A23" s="50" t="s">
        <v>16</v>
      </c>
      <c r="B23" s="48"/>
      <c r="C23" s="48"/>
      <c r="D23" s="48"/>
      <c r="E23" s="48"/>
      <c r="F23" s="48"/>
      <c r="G23" s="48"/>
      <c r="H23" s="48"/>
      <c r="I23" s="1"/>
    </row>
    <row r="24" spans="1:9" x14ac:dyDescent="0.2">
      <c r="A24" s="49" t="s">
        <v>17</v>
      </c>
      <c r="B24" s="48"/>
      <c r="C24" s="48"/>
      <c r="D24" s="48"/>
      <c r="E24" s="48"/>
      <c r="F24" s="48"/>
      <c r="G24" s="48"/>
      <c r="H24" s="48"/>
      <c r="I24" s="30">
        <v>19.131</v>
      </c>
    </row>
    <row r="25" spans="1:9" x14ac:dyDescent="0.2">
      <c r="A25" s="49" t="s">
        <v>21</v>
      </c>
      <c r="B25" s="48"/>
      <c r="C25" s="48"/>
      <c r="D25" s="48"/>
      <c r="E25" s="48"/>
      <c r="F25" s="48"/>
      <c r="G25" s="48"/>
      <c r="H25" s="48"/>
      <c r="I25" s="3"/>
    </row>
    <row r="26" spans="1:9" x14ac:dyDescent="0.2">
      <c r="A26" s="49" t="s">
        <v>15</v>
      </c>
      <c r="B26" s="48"/>
      <c r="C26" s="48"/>
      <c r="D26" s="48"/>
      <c r="E26" s="48"/>
      <c r="F26" s="48"/>
      <c r="G26" s="48"/>
      <c r="H26" s="48"/>
      <c r="I26" s="3"/>
    </row>
    <row r="27" spans="1:9" x14ac:dyDescent="0.2">
      <c r="A27" s="50" t="s">
        <v>22</v>
      </c>
      <c r="B27" s="48"/>
      <c r="C27" s="48"/>
      <c r="D27" s="48"/>
      <c r="E27" s="48"/>
      <c r="F27" s="48"/>
      <c r="G27" s="48"/>
      <c r="H27" s="48"/>
      <c r="I27" s="2">
        <f>SUM(I20:I22)+SUM(I24:I25)</f>
        <v>19.131</v>
      </c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46"/>
    </row>
    <row r="29" spans="1:9" x14ac:dyDescent="0.2">
      <c r="A29" s="50" t="s">
        <v>23</v>
      </c>
      <c r="B29" s="48"/>
      <c r="C29" s="48"/>
      <c r="D29" s="48"/>
      <c r="E29" s="48"/>
      <c r="F29" s="48"/>
      <c r="G29" s="48"/>
      <c r="H29" s="48"/>
      <c r="I29" s="1"/>
    </row>
    <row r="30" spans="1:9" x14ac:dyDescent="0.2">
      <c r="A30" s="49" t="s">
        <v>141</v>
      </c>
      <c r="B30" s="48"/>
      <c r="C30" s="48"/>
      <c r="D30" s="48"/>
      <c r="E30" s="48"/>
      <c r="F30" s="48"/>
      <c r="G30" s="48"/>
      <c r="H30" s="48"/>
      <c r="I30" s="30"/>
    </row>
    <row r="31" spans="1:9" x14ac:dyDescent="0.2">
      <c r="A31" s="50" t="s">
        <v>26</v>
      </c>
      <c r="B31" s="48"/>
      <c r="C31" s="48"/>
      <c r="D31" s="48"/>
      <c r="E31" s="48"/>
      <c r="F31" s="48"/>
      <c r="G31" s="48"/>
      <c r="H31" s="48"/>
      <c r="I31" s="7">
        <f>SUM(I30:I30)</f>
        <v>0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46"/>
    </row>
    <row r="33" spans="1:9" x14ac:dyDescent="0.2">
      <c r="A33" s="50" t="s">
        <v>27</v>
      </c>
      <c r="B33" s="48"/>
      <c r="C33" s="48"/>
      <c r="D33" s="48"/>
      <c r="E33" s="48"/>
      <c r="F33" s="48"/>
      <c r="G33" s="48"/>
      <c r="H33" s="48"/>
      <c r="I33" s="1"/>
    </row>
    <row r="34" spans="1:9" x14ac:dyDescent="0.2">
      <c r="A34" s="49" t="s">
        <v>24</v>
      </c>
      <c r="B34" s="48"/>
      <c r="C34" s="48"/>
      <c r="D34" s="48"/>
      <c r="E34" s="48"/>
      <c r="F34" s="48"/>
      <c r="G34" s="48"/>
      <c r="H34" s="48"/>
      <c r="I34" s="3">
        <v>0</v>
      </c>
    </row>
    <row r="35" spans="1:9" x14ac:dyDescent="0.2">
      <c r="A35" s="49" t="s">
        <v>25</v>
      </c>
      <c r="B35" s="48"/>
      <c r="C35" s="48"/>
      <c r="D35" s="48"/>
      <c r="E35" s="48"/>
      <c r="F35" s="48"/>
      <c r="G35" s="48"/>
      <c r="H35" s="48"/>
      <c r="I35" s="3"/>
    </row>
    <row r="36" spans="1:9" x14ac:dyDescent="0.2">
      <c r="A36" s="49" t="s">
        <v>15</v>
      </c>
      <c r="B36" s="48"/>
      <c r="C36" s="48"/>
      <c r="D36" s="48"/>
      <c r="E36" s="48"/>
      <c r="F36" s="48"/>
      <c r="G36" s="48"/>
      <c r="H36" s="48"/>
      <c r="I36" s="3">
        <v>0</v>
      </c>
    </row>
    <row r="37" spans="1:9" x14ac:dyDescent="0.2">
      <c r="A37" s="50" t="s">
        <v>28</v>
      </c>
      <c r="B37" s="48"/>
      <c r="C37" s="48"/>
      <c r="D37" s="48"/>
      <c r="E37" s="48"/>
      <c r="F37" s="48"/>
      <c r="G37" s="48"/>
      <c r="H37" s="48"/>
      <c r="I37" s="2">
        <f>SUM(I34:I36)</f>
        <v>0</v>
      </c>
    </row>
    <row r="38" spans="1:9" x14ac:dyDescent="0.2">
      <c r="A38" s="49"/>
      <c r="B38" s="48"/>
      <c r="C38" s="48"/>
      <c r="D38" s="48"/>
      <c r="E38" s="48"/>
      <c r="F38" s="48"/>
      <c r="G38" s="48"/>
      <c r="H38" s="48"/>
      <c r="I38" s="2"/>
    </row>
    <row r="39" spans="1:9" x14ac:dyDescent="0.2">
      <c r="A39" s="50" t="s">
        <v>86</v>
      </c>
      <c r="B39" s="51"/>
      <c r="C39" s="51"/>
      <c r="D39" s="51"/>
      <c r="E39" s="51"/>
      <c r="F39" s="51"/>
      <c r="G39" s="51"/>
      <c r="H39" s="51"/>
      <c r="I39" s="6">
        <v>72.265000000000001</v>
      </c>
    </row>
    <row r="40" spans="1:9" x14ac:dyDescent="0.2">
      <c r="A40" s="49"/>
      <c r="B40" s="48"/>
      <c r="C40" s="48"/>
      <c r="D40" s="48"/>
      <c r="E40" s="48"/>
      <c r="F40" s="48"/>
      <c r="G40" s="48"/>
      <c r="H40" s="48"/>
      <c r="I40" s="46"/>
    </row>
    <row r="41" spans="1:9" x14ac:dyDescent="0.2">
      <c r="A41" s="50" t="s">
        <v>29</v>
      </c>
      <c r="B41" s="48"/>
      <c r="C41" s="48"/>
      <c r="D41" s="48"/>
      <c r="E41" s="48"/>
      <c r="F41" s="48"/>
      <c r="G41" s="48"/>
      <c r="H41" s="48"/>
      <c r="I41" s="1"/>
    </row>
    <row r="42" spans="1:9" x14ac:dyDescent="0.2">
      <c r="A42" s="49" t="s">
        <v>24</v>
      </c>
      <c r="B42" s="48"/>
      <c r="C42" s="48"/>
      <c r="D42" s="48"/>
      <c r="E42" s="48"/>
      <c r="F42" s="48"/>
      <c r="G42" s="48"/>
      <c r="H42" s="48"/>
      <c r="I42" s="3"/>
    </row>
    <row r="43" spans="1:9" x14ac:dyDescent="0.2">
      <c r="A43" s="49" t="s">
        <v>25</v>
      </c>
      <c r="B43" s="48"/>
      <c r="C43" s="48"/>
      <c r="D43" s="48"/>
      <c r="E43" s="48"/>
      <c r="F43" s="48"/>
      <c r="G43" s="48"/>
      <c r="H43" s="48"/>
      <c r="I43" s="3"/>
    </row>
    <row r="44" spans="1:9" x14ac:dyDescent="0.2">
      <c r="A44" s="50" t="s">
        <v>30</v>
      </c>
      <c r="B44" s="48"/>
      <c r="C44" s="48"/>
      <c r="D44" s="48"/>
      <c r="E44" s="48"/>
      <c r="F44" s="48"/>
      <c r="G44" s="48"/>
      <c r="H44" s="48"/>
      <c r="I44" s="3"/>
    </row>
    <row r="45" spans="1:9" x14ac:dyDescent="0.2">
      <c r="A45" s="49"/>
      <c r="B45" s="48"/>
      <c r="C45" s="48"/>
      <c r="D45" s="48"/>
      <c r="E45" s="48"/>
      <c r="F45" s="48"/>
      <c r="G45" s="48"/>
      <c r="H45" s="48"/>
      <c r="I45" s="2">
        <f>SUM(I42:I44)</f>
        <v>0</v>
      </c>
    </row>
    <row r="46" spans="1:9" x14ac:dyDescent="0.2">
      <c r="A46" s="49"/>
      <c r="B46" s="48"/>
      <c r="C46" s="48"/>
      <c r="D46" s="48"/>
      <c r="E46" s="48"/>
      <c r="F46" s="48"/>
      <c r="G46" s="48"/>
      <c r="H46" s="48"/>
      <c r="I46" s="46"/>
    </row>
    <row r="47" spans="1:9" x14ac:dyDescent="0.2">
      <c r="A47" s="50" t="s">
        <v>31</v>
      </c>
      <c r="B47" s="48"/>
      <c r="C47" s="48"/>
      <c r="D47" s="48"/>
      <c r="E47" s="48"/>
      <c r="F47" s="48"/>
      <c r="G47" s="48"/>
      <c r="H47" s="48"/>
      <c r="I47" s="1"/>
    </row>
    <row r="48" spans="1:9" x14ac:dyDescent="0.2">
      <c r="A48" s="49" t="s">
        <v>24</v>
      </c>
      <c r="B48" s="48"/>
      <c r="C48" s="48"/>
      <c r="D48" s="48"/>
      <c r="E48" s="48"/>
      <c r="F48" s="48"/>
      <c r="G48" s="48"/>
      <c r="H48" s="48"/>
      <c r="I48" s="3"/>
    </row>
    <row r="49" spans="1:9" x14ac:dyDescent="0.2">
      <c r="A49" s="49" t="s">
        <v>25</v>
      </c>
      <c r="B49" s="48"/>
      <c r="C49" s="48"/>
      <c r="D49" s="48"/>
      <c r="E49" s="48"/>
      <c r="F49" s="48"/>
      <c r="G49" s="48"/>
      <c r="H49" s="48"/>
      <c r="I49" s="3"/>
    </row>
    <row r="50" spans="1:9" x14ac:dyDescent="0.2">
      <c r="A50" s="49" t="s">
        <v>15</v>
      </c>
      <c r="B50" s="48"/>
      <c r="C50" s="48"/>
      <c r="D50" s="48"/>
      <c r="E50" s="48"/>
      <c r="F50" s="48"/>
      <c r="G50" s="48"/>
      <c r="H50" s="48"/>
      <c r="I50" s="3"/>
    </row>
    <row r="51" spans="1:9" x14ac:dyDescent="0.2">
      <c r="A51" s="50" t="s">
        <v>32</v>
      </c>
      <c r="B51" s="48"/>
      <c r="C51" s="48"/>
      <c r="D51" s="48"/>
      <c r="E51" s="48"/>
      <c r="F51" s="48"/>
      <c r="G51" s="48"/>
      <c r="H51" s="48"/>
      <c r="I51" s="2">
        <f>SUM(I48:I50)</f>
        <v>0</v>
      </c>
    </row>
    <row r="52" spans="1:9" x14ac:dyDescent="0.2">
      <c r="A52" s="49"/>
      <c r="B52" s="48"/>
      <c r="C52" s="48"/>
      <c r="D52" s="48"/>
      <c r="E52" s="48"/>
      <c r="F52" s="48"/>
      <c r="G52" s="48"/>
      <c r="H52" s="48"/>
      <c r="I52" s="1"/>
    </row>
    <row r="53" spans="1:9" x14ac:dyDescent="0.2">
      <c r="A53" s="50" t="s">
        <v>142</v>
      </c>
      <c r="B53" s="48"/>
      <c r="C53" s="48"/>
      <c r="D53" s="48"/>
      <c r="E53" s="48"/>
      <c r="F53" s="48"/>
      <c r="G53" s="48"/>
      <c r="H53" s="48"/>
      <c r="I53" s="6">
        <f>I16+I27+I31+I37+I39+I45+I51</f>
        <v>384.90700000000004</v>
      </c>
    </row>
    <row r="54" spans="1:9" x14ac:dyDescent="0.2">
      <c r="A54" s="50"/>
      <c r="B54" s="48"/>
      <c r="C54" s="48"/>
      <c r="D54" s="48"/>
      <c r="E54" s="48"/>
      <c r="F54" s="48"/>
      <c r="G54" s="48"/>
      <c r="H54" s="48"/>
      <c r="I54" s="6"/>
    </row>
    <row r="55" spans="1:9" x14ac:dyDescent="0.2">
      <c r="A55" s="50" t="s">
        <v>33</v>
      </c>
      <c r="B55" s="48"/>
      <c r="C55" s="48"/>
      <c r="D55" s="48"/>
      <c r="E55" s="48"/>
      <c r="F55" s="48"/>
      <c r="G55" s="48"/>
      <c r="H55" s="48"/>
      <c r="I55" s="6">
        <v>583310.36</v>
      </c>
    </row>
  </sheetData>
  <mergeCells count="55">
    <mergeCell ref="A6:I6"/>
    <mergeCell ref="A7:I7"/>
    <mergeCell ref="A1:I1"/>
    <mergeCell ref="A2:I2"/>
    <mergeCell ref="A3:I3"/>
    <mergeCell ref="A4:I4"/>
    <mergeCell ref="A5:I5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42:H42"/>
    <mergeCell ref="A43:H43"/>
    <mergeCell ref="A34:H34"/>
    <mergeCell ref="A35:H35"/>
    <mergeCell ref="A36:H36"/>
    <mergeCell ref="A37:H37"/>
    <mergeCell ref="A38:H38"/>
    <mergeCell ref="A8:H8"/>
    <mergeCell ref="A54:H54"/>
    <mergeCell ref="A55:H55"/>
    <mergeCell ref="A49:H49"/>
    <mergeCell ref="A50:H50"/>
    <mergeCell ref="A51:H51"/>
    <mergeCell ref="A52:H52"/>
    <mergeCell ref="A53:H53"/>
    <mergeCell ref="A44:H44"/>
    <mergeCell ref="A45:H45"/>
    <mergeCell ref="A46:H46"/>
    <mergeCell ref="A47:H47"/>
    <mergeCell ref="A48:H48"/>
    <mergeCell ref="A39:H39"/>
    <mergeCell ref="A40:H40"/>
    <mergeCell ref="A41:H41"/>
  </mergeCells>
  <pageMargins left="0.75" right="0.75" top="1" bottom="1" header="0.5" footer="0.5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8"/>
  <sheetViews>
    <sheetView rightToLeft="1" workbookViewId="0">
      <selection activeCell="D46" sqref="D46"/>
    </sheetView>
  </sheetViews>
  <sheetFormatPr defaultColWidth="9.140625" defaultRowHeight="12.75" x14ac:dyDescent="0.2"/>
  <cols>
    <col min="1" max="1" width="71" customWidth="1"/>
    <col min="2" max="2" width="16.7109375" customWidth="1"/>
    <col min="4" max="4" width="52.140625" bestFit="1" customWidth="1"/>
    <col min="5" max="5" width="7.5703125" bestFit="1" customWidth="1"/>
  </cols>
  <sheetData>
    <row r="1" spans="1:2" x14ac:dyDescent="0.2">
      <c r="A1" s="79" t="s">
        <v>0</v>
      </c>
      <c r="B1" s="80"/>
    </row>
    <row r="2" spans="1:2" x14ac:dyDescent="0.2">
      <c r="A2" s="81"/>
      <c r="B2" s="80"/>
    </row>
    <row r="3" spans="1:2" x14ac:dyDescent="0.2">
      <c r="A3" s="79" t="s">
        <v>144</v>
      </c>
      <c r="B3" s="80"/>
    </row>
    <row r="4" spans="1:2" x14ac:dyDescent="0.2">
      <c r="A4" s="81"/>
      <c r="B4" s="80"/>
    </row>
    <row r="5" spans="1:2" x14ac:dyDescent="0.2">
      <c r="A5" s="81" t="s">
        <v>1</v>
      </c>
      <c r="B5" s="80"/>
    </row>
    <row r="6" spans="1:2" x14ac:dyDescent="0.2">
      <c r="A6" s="81"/>
      <c r="B6" s="80"/>
    </row>
    <row r="7" spans="1:2" x14ac:dyDescent="0.2">
      <c r="A7" s="81" t="s">
        <v>2</v>
      </c>
      <c r="B7" s="80"/>
    </row>
    <row r="8" spans="1:2" x14ac:dyDescent="0.2">
      <c r="A8" s="81"/>
      <c r="B8" s="80"/>
    </row>
    <row r="12" spans="1:2" x14ac:dyDescent="0.2">
      <c r="A12" s="22"/>
      <c r="B12" s="1" t="s">
        <v>3</v>
      </c>
    </row>
    <row r="13" spans="1:2" x14ac:dyDescent="0.2">
      <c r="A13" s="24" t="s">
        <v>87</v>
      </c>
      <c r="B13" s="1"/>
    </row>
    <row r="14" spans="1:2" x14ac:dyDescent="0.2">
      <c r="A14" s="22"/>
      <c r="B14" s="6"/>
    </row>
    <row r="15" spans="1:2" x14ac:dyDescent="0.2">
      <c r="A15" s="22"/>
      <c r="B15" s="6"/>
    </row>
    <row r="16" spans="1:2" x14ac:dyDescent="0.2">
      <c r="A16" s="24" t="s">
        <v>88</v>
      </c>
      <c r="B16" s="7">
        <f>SUM(B14:B15)</f>
        <v>0</v>
      </c>
    </row>
    <row r="17" spans="1:2" x14ac:dyDescent="0.2">
      <c r="A17" s="24"/>
      <c r="B17" s="7"/>
    </row>
    <row r="18" spans="1:2" x14ac:dyDescent="0.2">
      <c r="A18" s="24" t="s">
        <v>89</v>
      </c>
      <c r="B18" s="6"/>
    </row>
    <row r="19" spans="1:2" x14ac:dyDescent="0.2">
      <c r="A19" s="24"/>
      <c r="B19" s="6"/>
    </row>
    <row r="20" spans="1:2" x14ac:dyDescent="0.2">
      <c r="A20" s="24" t="s">
        <v>90</v>
      </c>
      <c r="B20" s="7">
        <f>SUM(B18:B18)</f>
        <v>0</v>
      </c>
    </row>
    <row r="21" spans="1:2" x14ac:dyDescent="0.2">
      <c r="A21" s="22"/>
      <c r="B21" s="23"/>
    </row>
    <row r="22" spans="1:2" x14ac:dyDescent="0.2">
      <c r="A22" s="24" t="s">
        <v>34</v>
      </c>
      <c r="B22" s="1"/>
    </row>
    <row r="23" spans="1:2" x14ac:dyDescent="0.2">
      <c r="A23" s="22" t="s">
        <v>24</v>
      </c>
      <c r="B23" s="3"/>
    </row>
    <row r="24" spans="1:2" x14ac:dyDescent="0.2">
      <c r="A24" s="22" t="s">
        <v>25</v>
      </c>
      <c r="B24" s="3"/>
    </row>
    <row r="25" spans="1:2" x14ac:dyDescent="0.2">
      <c r="A25" s="22" t="s">
        <v>15</v>
      </c>
      <c r="B25" s="3"/>
    </row>
    <row r="26" spans="1:2" x14ac:dyDescent="0.2">
      <c r="A26" s="24" t="s">
        <v>35</v>
      </c>
      <c r="B26" s="2">
        <f>SUM(B23:B25)</f>
        <v>0</v>
      </c>
    </row>
    <row r="27" spans="1:2" x14ac:dyDescent="0.2">
      <c r="A27" s="22"/>
      <c r="B27" s="23"/>
    </row>
    <row r="28" spans="1:2" x14ac:dyDescent="0.2">
      <c r="A28" s="24" t="s">
        <v>36</v>
      </c>
      <c r="B28" s="1"/>
    </row>
    <row r="29" spans="1:2" x14ac:dyDescent="0.2">
      <c r="A29" s="22" t="s">
        <v>24</v>
      </c>
      <c r="B29" s="3"/>
    </row>
    <row r="30" spans="1:2" x14ac:dyDescent="0.2">
      <c r="A30" s="22" t="s">
        <v>25</v>
      </c>
      <c r="B30" s="3"/>
    </row>
    <row r="31" spans="1:2" x14ac:dyDescent="0.2">
      <c r="A31" s="22" t="s">
        <v>15</v>
      </c>
      <c r="B31" s="3"/>
    </row>
    <row r="32" spans="1:2" x14ac:dyDescent="0.2">
      <c r="A32" s="24" t="s">
        <v>37</v>
      </c>
      <c r="B32" s="2">
        <f>SUM(B29:B31)</f>
        <v>0</v>
      </c>
    </row>
    <row r="33" spans="1:2" x14ac:dyDescent="0.2">
      <c r="A33" s="22"/>
      <c r="B33" s="2"/>
    </row>
    <row r="34" spans="1:2" x14ac:dyDescent="0.2">
      <c r="A34" s="27" t="s">
        <v>116</v>
      </c>
      <c r="B34" s="29"/>
    </row>
    <row r="35" spans="1:2" x14ac:dyDescent="0.2">
      <c r="A35" s="28" t="s">
        <v>114</v>
      </c>
      <c r="B35" s="29"/>
    </row>
    <row r="36" spans="1:2" x14ac:dyDescent="0.2">
      <c r="A36" s="22" t="s">
        <v>24</v>
      </c>
      <c r="B36" s="29">
        <v>71.391000000000005</v>
      </c>
    </row>
    <row r="37" spans="1:2" x14ac:dyDescent="0.2">
      <c r="A37" s="22" t="s">
        <v>25</v>
      </c>
      <c r="B37" s="29"/>
    </row>
    <row r="38" spans="1:2" x14ac:dyDescent="0.2">
      <c r="A38" s="22" t="s">
        <v>15</v>
      </c>
      <c r="B38" s="29"/>
    </row>
    <row r="39" spans="1:2" x14ac:dyDescent="0.2">
      <c r="A39" s="32" t="s">
        <v>91</v>
      </c>
      <c r="B39" s="33">
        <f>B38+B37+B36</f>
        <v>71.391000000000005</v>
      </c>
    </row>
    <row r="40" spans="1:2" x14ac:dyDescent="0.2">
      <c r="A40" s="25"/>
      <c r="B40" s="34"/>
    </row>
    <row r="41" spans="1:2" x14ac:dyDescent="0.2">
      <c r="A41" s="35" t="s">
        <v>116</v>
      </c>
      <c r="B41" s="36"/>
    </row>
    <row r="42" spans="1:2" x14ac:dyDescent="0.2">
      <c r="A42" s="28" t="s">
        <v>115</v>
      </c>
      <c r="B42" s="37"/>
    </row>
    <row r="43" spans="1:2" s="21" customFormat="1" x14ac:dyDescent="0.2">
      <c r="A43" s="44" t="s">
        <v>117</v>
      </c>
      <c r="B43" s="5">
        <v>12.439</v>
      </c>
    </row>
    <row r="44" spans="1:2" s="21" customFormat="1" x14ac:dyDescent="0.2">
      <c r="A44" s="44" t="s">
        <v>118</v>
      </c>
      <c r="B44" s="5">
        <v>1.8303</v>
      </c>
    </row>
    <row r="45" spans="1:2" s="21" customFormat="1" x14ac:dyDescent="0.2">
      <c r="A45" s="44" t="s">
        <v>119</v>
      </c>
      <c r="B45" s="5">
        <v>4.6576599999999999</v>
      </c>
    </row>
    <row r="46" spans="1:2" s="45" customFormat="1" x14ac:dyDescent="0.2">
      <c r="A46" s="44" t="s">
        <v>120</v>
      </c>
      <c r="B46" s="5">
        <v>6.4694700000000003</v>
      </c>
    </row>
    <row r="47" spans="1:2" s="45" customFormat="1" x14ac:dyDescent="0.2">
      <c r="A47" s="44" t="s">
        <v>121</v>
      </c>
      <c r="B47" s="5">
        <v>0.23435</v>
      </c>
    </row>
    <row r="48" spans="1:2" s="45" customFormat="1" x14ac:dyDescent="0.2">
      <c r="A48" s="44" t="s">
        <v>122</v>
      </c>
      <c r="B48" s="5">
        <v>0.13364000000000001</v>
      </c>
    </row>
    <row r="49" spans="1:2" s="45" customFormat="1" x14ac:dyDescent="0.2">
      <c r="A49" s="44" t="s">
        <v>123</v>
      </c>
      <c r="B49" s="5">
        <v>0.19467000000000001</v>
      </c>
    </row>
    <row r="50" spans="1:2" s="45" customFormat="1" x14ac:dyDescent="0.2">
      <c r="A50" s="44" t="s">
        <v>124</v>
      </c>
      <c r="B50" s="5">
        <v>0.65073000000000003</v>
      </c>
    </row>
    <row r="51" spans="1:2" s="45" customFormat="1" x14ac:dyDescent="0.2">
      <c r="A51" s="44" t="s">
        <v>125</v>
      </c>
      <c r="B51" s="5">
        <v>0.61194999999999999</v>
      </c>
    </row>
    <row r="52" spans="1:2" s="45" customFormat="1" x14ac:dyDescent="0.2">
      <c r="A52" s="44" t="s">
        <v>126</v>
      </c>
      <c r="B52" s="5">
        <v>7.2209999999999996E-2</v>
      </c>
    </row>
    <row r="53" spans="1:2" s="45" customFormat="1" x14ac:dyDescent="0.2">
      <c r="A53" s="44" t="s">
        <v>127</v>
      </c>
      <c r="B53" s="5">
        <v>4.8480000000000002E-2</v>
      </c>
    </row>
    <row r="54" spans="1:2" s="45" customFormat="1" x14ac:dyDescent="0.2">
      <c r="A54" s="44" t="s">
        <v>128</v>
      </c>
      <c r="B54" s="5">
        <v>0.65952</v>
      </c>
    </row>
    <row r="55" spans="1:2" s="45" customFormat="1" x14ac:dyDescent="0.2">
      <c r="A55" s="44" t="s">
        <v>129</v>
      </c>
      <c r="B55" s="5">
        <v>4.7710000000000002E-2</v>
      </c>
    </row>
    <row r="56" spans="1:2" s="21" customFormat="1" x14ac:dyDescent="0.2">
      <c r="A56" s="44" t="s">
        <v>130</v>
      </c>
      <c r="B56" s="5">
        <v>0.21837000000000001</v>
      </c>
    </row>
    <row r="57" spans="1:2" s="21" customFormat="1" x14ac:dyDescent="0.2">
      <c r="A57" s="44" t="s">
        <v>131</v>
      </c>
      <c r="B57" s="5">
        <v>0.22639000000000001</v>
      </c>
    </row>
    <row r="58" spans="1:2" s="21" customFormat="1" x14ac:dyDescent="0.2">
      <c r="A58" s="44" t="s">
        <v>132</v>
      </c>
      <c r="B58" s="5">
        <v>0.13214000000000001</v>
      </c>
    </row>
    <row r="59" spans="1:2" s="21" customFormat="1" x14ac:dyDescent="0.2">
      <c r="A59" s="44" t="s">
        <v>133</v>
      </c>
      <c r="B59" s="5">
        <v>8.6249999999999993E-2</v>
      </c>
    </row>
    <row r="60" spans="1:2" s="21" customFormat="1" x14ac:dyDescent="0.2">
      <c r="A60" s="44" t="s">
        <v>134</v>
      </c>
      <c r="B60" s="5">
        <v>3.2840000000000001E-2</v>
      </c>
    </row>
    <row r="61" spans="1:2" s="21" customFormat="1" x14ac:dyDescent="0.2">
      <c r="A61" s="44" t="s">
        <v>135</v>
      </c>
      <c r="B61" s="5">
        <v>0.26641999999999999</v>
      </c>
    </row>
    <row r="62" spans="1:2" s="21" customFormat="1" x14ac:dyDescent="0.2">
      <c r="A62" s="44" t="s">
        <v>136</v>
      </c>
      <c r="B62" s="5">
        <v>5.4820000000000001E-2</v>
      </c>
    </row>
    <row r="63" spans="1:2" x14ac:dyDescent="0.2">
      <c r="A63" s="44" t="s">
        <v>137</v>
      </c>
      <c r="B63" s="5">
        <v>7.7049999999999993E-2</v>
      </c>
    </row>
    <row r="64" spans="1:2" x14ac:dyDescent="0.2">
      <c r="A64" s="44" t="s">
        <v>138</v>
      </c>
      <c r="B64" s="5">
        <v>5.4300000000000001E-2</v>
      </c>
    </row>
    <row r="65" spans="1:2" x14ac:dyDescent="0.2">
      <c r="A65" s="44" t="s">
        <v>139</v>
      </c>
      <c r="B65" s="5">
        <v>0.15956999999999999</v>
      </c>
    </row>
    <row r="66" spans="1:2" x14ac:dyDescent="0.2">
      <c r="A66" s="32" t="s">
        <v>91</v>
      </c>
      <c r="B66" s="33">
        <f>SUM(B43:B65)</f>
        <v>29.357839999999996</v>
      </c>
    </row>
    <row r="67" spans="1:2" x14ac:dyDescent="0.2">
      <c r="A67" s="25"/>
      <c r="B67" s="5"/>
    </row>
    <row r="68" spans="1:2" x14ac:dyDescent="0.2">
      <c r="A68" s="35" t="s">
        <v>92</v>
      </c>
      <c r="B68" s="8"/>
    </row>
    <row r="69" spans="1:2" x14ac:dyDescent="0.2">
      <c r="A69" s="28" t="s">
        <v>93</v>
      </c>
      <c r="B69" s="38"/>
    </row>
    <row r="70" spans="1:2" x14ac:dyDescent="0.2">
      <c r="A70" s="26" t="s">
        <v>94</v>
      </c>
      <c r="B70" s="39"/>
    </row>
    <row r="71" spans="1:2" x14ac:dyDescent="0.2">
      <c r="A71" s="32" t="s">
        <v>95</v>
      </c>
      <c r="B71" s="39"/>
    </row>
    <row r="72" spans="1:2" x14ac:dyDescent="0.2">
      <c r="A72" s="40" t="s">
        <v>96</v>
      </c>
      <c r="B72" s="5"/>
    </row>
    <row r="73" spans="1:2" x14ac:dyDescent="0.2">
      <c r="A73" s="40" t="s">
        <v>97</v>
      </c>
      <c r="B73" s="5"/>
    </row>
    <row r="74" spans="1:2" x14ac:dyDescent="0.2">
      <c r="A74" s="40" t="s">
        <v>98</v>
      </c>
      <c r="B74" s="5"/>
    </row>
    <row r="75" spans="1:2" x14ac:dyDescent="0.2">
      <c r="A75" s="32" t="s">
        <v>99</v>
      </c>
      <c r="B75" s="9">
        <f>B74+B73+B72</f>
        <v>0</v>
      </c>
    </row>
    <row r="76" spans="1:2" x14ac:dyDescent="0.2">
      <c r="A76" s="40"/>
      <c r="B76" s="38"/>
    </row>
    <row r="77" spans="1:2" x14ac:dyDescent="0.2">
      <c r="A77" s="35" t="s">
        <v>100</v>
      </c>
      <c r="B77" s="38"/>
    </row>
    <row r="78" spans="1:2" x14ac:dyDescent="0.2">
      <c r="A78" s="28" t="s">
        <v>93</v>
      </c>
      <c r="B78" s="38"/>
    </row>
    <row r="79" spans="1:2" x14ac:dyDescent="0.2">
      <c r="A79" s="26" t="s">
        <v>94</v>
      </c>
      <c r="B79" s="39"/>
    </row>
    <row r="80" spans="1:2" x14ac:dyDescent="0.2">
      <c r="A80" s="40" t="s">
        <v>96</v>
      </c>
      <c r="B80" s="39"/>
    </row>
    <row r="81" spans="1:2" x14ac:dyDescent="0.2">
      <c r="A81" s="40" t="s">
        <v>97</v>
      </c>
      <c r="B81" s="39"/>
    </row>
    <row r="82" spans="1:2" x14ac:dyDescent="0.2">
      <c r="A82" s="40" t="s">
        <v>98</v>
      </c>
      <c r="B82" s="39"/>
    </row>
    <row r="83" spans="1:2" x14ac:dyDescent="0.2">
      <c r="A83" s="32" t="s">
        <v>101</v>
      </c>
      <c r="B83" s="2">
        <f>B82+B81+B80</f>
        <v>0</v>
      </c>
    </row>
    <row r="84" spans="1:2" x14ac:dyDescent="0.2">
      <c r="A84" s="32"/>
      <c r="B84" s="7"/>
    </row>
    <row r="85" spans="1:2" x14ac:dyDescent="0.2">
      <c r="A85" s="32" t="s">
        <v>102</v>
      </c>
      <c r="B85" s="7"/>
    </row>
    <row r="86" spans="1:2" x14ac:dyDescent="0.2">
      <c r="A86" s="40" t="s">
        <v>96</v>
      </c>
      <c r="B86" s="3"/>
    </row>
    <row r="87" spans="1:2" x14ac:dyDescent="0.2">
      <c r="A87" s="40" t="s">
        <v>97</v>
      </c>
      <c r="B87" s="3"/>
    </row>
    <row r="88" spans="1:2" x14ac:dyDescent="0.2">
      <c r="A88" s="40" t="s">
        <v>98</v>
      </c>
      <c r="B88" s="3">
        <v>0</v>
      </c>
    </row>
    <row r="89" spans="1:2" x14ac:dyDescent="0.2">
      <c r="A89" s="32" t="s">
        <v>103</v>
      </c>
      <c r="B89" s="7">
        <f>B88+B87+B86</f>
        <v>0</v>
      </c>
    </row>
    <row r="90" spans="1:2" x14ac:dyDescent="0.2">
      <c r="A90" s="32"/>
      <c r="B90" s="7"/>
    </row>
    <row r="91" spans="1:2" x14ac:dyDescent="0.2">
      <c r="A91" s="32" t="s">
        <v>104</v>
      </c>
      <c r="B91" s="7">
        <f>B89+B83+B75+B66+B39+B32+B26+B20+B16</f>
        <v>100.74884</v>
      </c>
    </row>
    <row r="92" spans="1:2" x14ac:dyDescent="0.2">
      <c r="A92" s="32" t="s">
        <v>105</v>
      </c>
      <c r="B92" s="7"/>
    </row>
    <row r="93" spans="1:2" x14ac:dyDescent="0.2">
      <c r="A93" s="40" t="s">
        <v>96</v>
      </c>
      <c r="B93" s="3"/>
    </row>
    <row r="94" spans="1:2" x14ac:dyDescent="0.2">
      <c r="A94" s="40" t="s">
        <v>97</v>
      </c>
      <c r="B94" s="3"/>
    </row>
    <row r="95" spans="1:2" x14ac:dyDescent="0.2">
      <c r="A95" s="40" t="s">
        <v>98</v>
      </c>
      <c r="B95" s="3"/>
    </row>
    <row r="96" spans="1:2" x14ac:dyDescent="0.2">
      <c r="A96" s="32" t="s">
        <v>106</v>
      </c>
      <c r="B96" s="7"/>
    </row>
    <row r="97" spans="1:2" x14ac:dyDescent="0.2">
      <c r="A97" s="32"/>
      <c r="B97" s="7"/>
    </row>
    <row r="98" spans="1:2" x14ac:dyDescent="0.2">
      <c r="A98" s="32" t="s">
        <v>33</v>
      </c>
      <c r="B98" s="6">
        <v>583310.36</v>
      </c>
    </row>
  </sheetData>
  <mergeCells count="8">
    <mergeCell ref="A6:B6"/>
    <mergeCell ref="A7:B7"/>
    <mergeCell ref="A8:B8"/>
    <mergeCell ref="A1:B1"/>
    <mergeCell ref="A2:B2"/>
    <mergeCell ref="A3:B3"/>
    <mergeCell ref="A4:B4"/>
    <mergeCell ref="A5:B5"/>
  </mergeCell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topLeftCell="A31" workbookViewId="0">
      <selection activeCell="K78" sqref="K78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38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8.3719999999999999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8.3719999999999999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4.1849999999999996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4.1849999999999996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7.2590000000000003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19.815999999999999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154684.35500000001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153383.98000000001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155984.73000000001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1.2810603890742536E-4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6.7119999999999997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0.81299999999999994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5.899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4.3029852986250633E-5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2.5000000000000001E-3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2.4569701470137494E-3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4">
        <f>(I44-I66)/I37</f>
        <v>4.3029852986250633E-5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26.527999999999999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1.7149762818612131E-4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2.6281060389074253E-3</v>
      </c>
    </row>
    <row r="81" spans="9:9" x14ac:dyDescent="0.2">
      <c r="I81">
        <v>1084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2"/>
  <sheetViews>
    <sheetView rightToLeft="1" topLeftCell="A31" workbookViewId="0">
      <selection activeCell="A72" sqref="A72:H72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39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185.816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185.816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8.5229999999999997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8.5229999999999997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18.356999999999999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212.696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312899.69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366865.69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258933.69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6.7975778435574671E-4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51.708999999999996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48.363999999999997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3.3450000000000002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1.9969977641766119E-4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3.0000000000000001E-3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2.8003002235823388E-3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4">
        <f>(I44-I66)/I37</f>
        <v>1.9969977641766119E-4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264.40499999999997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8.4501521877506486E-4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3.1797577843557467E-3</v>
      </c>
    </row>
    <row r="82" spans="9:9" x14ac:dyDescent="0.2">
      <c r="I82">
        <v>1537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43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40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2.4750000000000001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2.4750000000000001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1.095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1.095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0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3.5700000000000003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42649.990000000005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44299.9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41000.080000000002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8.3704591724406029E-5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2.1000000000000001E-2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2.1000000000000001E-2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0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5.1219412254805362E-7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2.5000000000000001E-3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2.4994878058774519E-3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7">
        <f>(I44-I66)/I37</f>
        <v>5.1219412254805362E-7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3.5910000000000002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8.4196971675726064E-5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2.5837045917244061E-3</v>
      </c>
    </row>
    <row r="80" spans="1:9" x14ac:dyDescent="0.2">
      <c r="I80">
        <v>1210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43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41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16.09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16.09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1.502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1.502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6.4969999999999999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24.088999999999999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54857.774999999994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60723.96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48991.59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4.3911733569216037E-4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3.4809999999999999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0.14199999999999999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3.339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7.105301134337547E-5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2.5000000000000001E-3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2.4289469886566244E-3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4">
        <f>(I44-I66)/I37</f>
        <v>7.105301134337547E-5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27.57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5.025723336391241E-4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2.9391173356921605E-3</v>
      </c>
    </row>
    <row r="80" spans="1:9" x14ac:dyDescent="0.2">
      <c r="I80">
        <v>11957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1"/>
  <sheetViews>
    <sheetView rightToLeft="1" topLeftCell="A49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42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5.1029999999999998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5.1029999999999998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0.192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0.192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1.0369999999999999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6.3319999999999999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9024.9700000000012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12513.6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5536.34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7.0160898041766334E-4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2.7010000000000001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1.875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0.82599999999999996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4.8786743588724683E-4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2.5000000000000001E-3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2.0121325641127533E-3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2">
        <f>(I44-I66)/I37</f>
        <v>4.8786743588724683E-4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9.0329999999999995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1.0008897536501503E-3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3.2016089804176636E-3</v>
      </c>
    </row>
    <row r="81" spans="9:9" x14ac:dyDescent="0.2">
      <c r="I81">
        <v>2254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0"/>
  <sheetViews>
    <sheetView rightToLeft="1" topLeftCell="A49" workbookViewId="0">
      <selection activeCell="A76" sqref="A76:H76"/>
    </sheetView>
  </sheetViews>
  <sheetFormatPr defaultColWidth="9.140625" defaultRowHeight="12.75" x14ac:dyDescent="0.2"/>
  <cols>
    <col min="9" max="9" width="20.7109375" customWidth="1"/>
  </cols>
  <sheetData>
    <row r="1" spans="1:9" x14ac:dyDescent="0.2">
      <c r="A1" s="79" t="s">
        <v>0</v>
      </c>
      <c r="B1" s="80"/>
      <c r="C1" s="80"/>
      <c r="D1" s="80"/>
      <c r="E1" s="80"/>
      <c r="F1" s="80"/>
      <c r="G1" s="80"/>
      <c r="H1" s="80"/>
      <c r="I1" s="80"/>
    </row>
    <row r="2" spans="1:9" x14ac:dyDescent="0.2">
      <c r="A2" s="81"/>
      <c r="B2" s="80"/>
      <c r="C2" s="80"/>
      <c r="D2" s="80"/>
      <c r="E2" s="80"/>
      <c r="F2" s="80"/>
      <c r="G2" s="80"/>
      <c r="H2" s="80"/>
      <c r="I2" s="80"/>
    </row>
    <row r="3" spans="1:9" x14ac:dyDescent="0.2">
      <c r="A3" s="79" t="s">
        <v>110</v>
      </c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81"/>
      <c r="B4" s="80"/>
      <c r="C4" s="80"/>
      <c r="D4" s="80"/>
      <c r="E4" s="80"/>
      <c r="F4" s="80"/>
      <c r="G4" s="80"/>
      <c r="H4" s="80"/>
      <c r="I4" s="80"/>
    </row>
    <row r="5" spans="1:9" x14ac:dyDescent="0.2">
      <c r="A5" s="81" t="s">
        <v>1</v>
      </c>
      <c r="B5" s="80"/>
      <c r="C5" s="80"/>
      <c r="D5" s="80"/>
      <c r="E5" s="80"/>
      <c r="F5" s="80"/>
      <c r="G5" s="80"/>
      <c r="H5" s="80"/>
      <c r="I5" s="80"/>
    </row>
    <row r="6" spans="1:9" x14ac:dyDescent="0.2">
      <c r="A6" s="81"/>
      <c r="B6" s="80"/>
      <c r="C6" s="80"/>
      <c r="D6" s="80"/>
      <c r="E6" s="80"/>
      <c r="F6" s="80"/>
      <c r="G6" s="80"/>
      <c r="H6" s="80"/>
      <c r="I6" s="80"/>
    </row>
    <row r="7" spans="1:9" x14ac:dyDescent="0.2">
      <c r="A7" s="81" t="s">
        <v>43</v>
      </c>
      <c r="B7" s="80"/>
      <c r="C7" s="80"/>
      <c r="D7" s="80"/>
      <c r="E7" s="80"/>
      <c r="F7" s="80"/>
      <c r="G7" s="80"/>
      <c r="H7" s="80"/>
      <c r="I7" s="80"/>
    </row>
    <row r="8" spans="1:9" x14ac:dyDescent="0.2">
      <c r="A8" s="81"/>
      <c r="B8" s="80"/>
      <c r="C8" s="80"/>
      <c r="D8" s="80"/>
      <c r="E8" s="80"/>
      <c r="F8" s="80"/>
      <c r="G8" s="80"/>
      <c r="H8" s="80"/>
      <c r="I8" s="80"/>
    </row>
    <row r="9" spans="1:9" x14ac:dyDescent="0.2">
      <c r="A9" s="49"/>
      <c r="B9" s="48"/>
      <c r="C9" s="48"/>
      <c r="D9" s="48"/>
      <c r="E9" s="48"/>
      <c r="F9" s="48"/>
      <c r="G9" s="48"/>
      <c r="H9" s="48"/>
      <c r="I9" s="1" t="s">
        <v>3</v>
      </c>
    </row>
    <row r="10" spans="1:9" x14ac:dyDescent="0.2">
      <c r="A10" s="50" t="s">
        <v>44</v>
      </c>
      <c r="B10" s="51"/>
      <c r="C10" s="51"/>
      <c r="D10" s="51"/>
      <c r="E10" s="51"/>
      <c r="F10" s="51"/>
      <c r="G10" s="51"/>
      <c r="H10" s="51"/>
      <c r="I10" s="1"/>
    </row>
    <row r="11" spans="1:9" x14ac:dyDescent="0.2">
      <c r="A11" s="50" t="s">
        <v>45</v>
      </c>
      <c r="B11" s="48"/>
      <c r="C11" s="48"/>
      <c r="D11" s="48"/>
      <c r="E11" s="48"/>
      <c r="F11" s="48"/>
      <c r="G11" s="48"/>
      <c r="H11" s="48"/>
      <c r="I11" s="7">
        <f>I12+I13</f>
        <v>43.079000000000001</v>
      </c>
    </row>
    <row r="12" spans="1:9" x14ac:dyDescent="0.2">
      <c r="A12" s="49" t="s">
        <v>4</v>
      </c>
      <c r="B12" s="48"/>
      <c r="C12" s="48"/>
      <c r="D12" s="48"/>
      <c r="E12" s="48"/>
      <c r="F12" s="48"/>
      <c r="G12" s="48"/>
      <c r="H12" s="48"/>
      <c r="I12" s="5">
        <v>0</v>
      </c>
    </row>
    <row r="13" spans="1:9" x14ac:dyDescent="0.2">
      <c r="A13" s="49" t="s">
        <v>5</v>
      </c>
      <c r="B13" s="48"/>
      <c r="C13" s="48"/>
      <c r="D13" s="48"/>
      <c r="E13" s="48"/>
      <c r="F13" s="48"/>
      <c r="G13" s="48"/>
      <c r="H13" s="48"/>
      <c r="I13" s="5">
        <v>43.079000000000001</v>
      </c>
    </row>
    <row r="14" spans="1:9" x14ac:dyDescent="0.2">
      <c r="A14" s="82"/>
      <c r="B14" s="75"/>
      <c r="C14" s="75"/>
      <c r="D14" s="75"/>
      <c r="E14" s="75"/>
      <c r="F14" s="75"/>
      <c r="G14" s="75"/>
      <c r="H14" s="75"/>
      <c r="I14" s="5"/>
    </row>
    <row r="15" spans="1:9" x14ac:dyDescent="0.2">
      <c r="A15" s="64" t="s">
        <v>46</v>
      </c>
      <c r="B15" s="69"/>
      <c r="C15" s="69"/>
      <c r="D15" s="69"/>
      <c r="E15" s="69"/>
      <c r="F15" s="69"/>
      <c r="G15" s="69"/>
      <c r="H15" s="69"/>
      <c r="I15" s="8">
        <f>I17+I18</f>
        <v>3.3050000000000002</v>
      </c>
    </row>
    <row r="16" spans="1:9" x14ac:dyDescent="0.2">
      <c r="A16" s="61" t="s">
        <v>47</v>
      </c>
      <c r="B16" s="83"/>
      <c r="C16" s="83"/>
      <c r="D16" s="83"/>
      <c r="E16" s="83"/>
      <c r="F16" s="83"/>
      <c r="G16" s="83"/>
      <c r="H16" s="84"/>
      <c r="I16" s="9"/>
    </row>
    <row r="17" spans="1:9" x14ac:dyDescent="0.2">
      <c r="A17" s="49" t="s">
        <v>6</v>
      </c>
      <c r="B17" s="48"/>
      <c r="C17" s="48"/>
      <c r="D17" s="48"/>
      <c r="E17" s="48"/>
      <c r="F17" s="48"/>
      <c r="G17" s="48"/>
      <c r="H17" s="48"/>
      <c r="I17" s="10">
        <v>0</v>
      </c>
    </row>
    <row r="18" spans="1:9" x14ac:dyDescent="0.2">
      <c r="A18" s="49" t="s">
        <v>7</v>
      </c>
      <c r="B18" s="48"/>
      <c r="C18" s="48"/>
      <c r="D18" s="48"/>
      <c r="E18" s="48"/>
      <c r="F18" s="48"/>
      <c r="G18" s="48"/>
      <c r="H18" s="48"/>
      <c r="I18" s="5">
        <v>3.3050000000000002</v>
      </c>
    </row>
    <row r="19" spans="1:9" x14ac:dyDescent="0.2">
      <c r="A19" s="49"/>
      <c r="B19" s="48"/>
      <c r="C19" s="48"/>
      <c r="D19" s="48"/>
      <c r="E19" s="48"/>
      <c r="F19" s="48"/>
      <c r="G19" s="48"/>
      <c r="H19" s="48"/>
      <c r="I19" s="5"/>
    </row>
    <row r="20" spans="1:9" x14ac:dyDescent="0.2">
      <c r="A20" s="50" t="s">
        <v>48</v>
      </c>
      <c r="B20" s="48"/>
      <c r="C20" s="48"/>
      <c r="D20" s="48"/>
      <c r="E20" s="48"/>
      <c r="F20" s="48"/>
      <c r="G20" s="48"/>
      <c r="H20" s="48"/>
      <c r="I20" s="8">
        <f>I21+I23</f>
        <v>0</v>
      </c>
    </row>
    <row r="21" spans="1:9" x14ac:dyDescent="0.2">
      <c r="A21" s="74" t="s">
        <v>49</v>
      </c>
      <c r="B21" s="75"/>
      <c r="C21" s="75"/>
      <c r="D21" s="75"/>
      <c r="E21" s="75"/>
      <c r="F21" s="75"/>
      <c r="G21" s="75"/>
      <c r="H21" s="76"/>
      <c r="I21" s="11">
        <v>0</v>
      </c>
    </row>
    <row r="22" spans="1:9" x14ac:dyDescent="0.2">
      <c r="A22" s="72" t="s">
        <v>50</v>
      </c>
      <c r="B22" s="85"/>
      <c r="C22" s="85"/>
      <c r="D22" s="85"/>
      <c r="E22" s="85"/>
      <c r="F22" s="85"/>
      <c r="G22" s="85"/>
      <c r="H22" s="85"/>
      <c r="I22" s="10"/>
    </row>
    <row r="23" spans="1:9" x14ac:dyDescent="0.2">
      <c r="A23" s="86" t="s">
        <v>51</v>
      </c>
      <c r="B23" s="62"/>
      <c r="C23" s="62"/>
      <c r="D23" s="62"/>
      <c r="E23" s="62"/>
      <c r="F23" s="62"/>
      <c r="G23" s="62"/>
      <c r="H23" s="62"/>
      <c r="I23" s="5">
        <v>0</v>
      </c>
    </row>
    <row r="24" spans="1:9" x14ac:dyDescent="0.2">
      <c r="A24" s="49"/>
      <c r="B24" s="48"/>
      <c r="C24" s="48"/>
      <c r="D24" s="48"/>
      <c r="E24" s="48"/>
      <c r="F24" s="48"/>
      <c r="G24" s="48"/>
      <c r="H24" s="48"/>
      <c r="I24" s="5"/>
    </row>
    <row r="25" spans="1:9" x14ac:dyDescent="0.2">
      <c r="A25" s="50" t="s">
        <v>52</v>
      </c>
      <c r="B25" s="48"/>
      <c r="C25" s="48"/>
      <c r="D25" s="48"/>
      <c r="E25" s="48"/>
      <c r="F25" s="48"/>
      <c r="G25" s="48"/>
      <c r="H25" s="48"/>
      <c r="I25" s="7">
        <v>36.704999999999998</v>
      </c>
    </row>
    <row r="26" spans="1:9" x14ac:dyDescent="0.2">
      <c r="A26" s="49"/>
      <c r="B26" s="48"/>
      <c r="C26" s="48"/>
      <c r="D26" s="48"/>
      <c r="E26" s="48"/>
      <c r="F26" s="48"/>
      <c r="G26" s="48"/>
      <c r="H26" s="48"/>
      <c r="I26" s="7"/>
    </row>
    <row r="27" spans="1:9" x14ac:dyDescent="0.2">
      <c r="A27" s="50" t="s">
        <v>53</v>
      </c>
      <c r="B27" s="51"/>
      <c r="C27" s="51"/>
      <c r="D27" s="51"/>
      <c r="E27" s="51"/>
      <c r="F27" s="51"/>
      <c r="G27" s="51"/>
      <c r="H27" s="51"/>
      <c r="I27" s="7"/>
    </row>
    <row r="28" spans="1:9" x14ac:dyDescent="0.2">
      <c r="A28" s="49"/>
      <c r="B28" s="48"/>
      <c r="C28" s="48"/>
      <c r="D28" s="48"/>
      <c r="E28" s="48"/>
      <c r="F28" s="48"/>
      <c r="G28" s="48"/>
      <c r="H28" s="48"/>
      <c r="I28" s="7"/>
    </row>
    <row r="29" spans="1:9" x14ac:dyDescent="0.2">
      <c r="A29" s="50" t="s">
        <v>54</v>
      </c>
      <c r="B29" s="51"/>
      <c r="C29" s="51"/>
      <c r="D29" s="51"/>
      <c r="E29" s="51"/>
      <c r="F29" s="51"/>
      <c r="G29" s="51"/>
      <c r="H29" s="51"/>
      <c r="I29" s="7"/>
    </row>
    <row r="30" spans="1:9" x14ac:dyDescent="0.2">
      <c r="A30" s="49"/>
      <c r="B30" s="48"/>
      <c r="C30" s="48"/>
      <c r="D30" s="48"/>
      <c r="E30" s="48"/>
      <c r="F30" s="48"/>
      <c r="G30" s="48"/>
      <c r="H30" s="48"/>
      <c r="I30" s="7"/>
    </row>
    <row r="31" spans="1:9" x14ac:dyDescent="0.2">
      <c r="A31" s="50" t="s">
        <v>55</v>
      </c>
      <c r="B31" s="51"/>
      <c r="C31" s="51"/>
      <c r="D31" s="51"/>
      <c r="E31" s="51"/>
      <c r="F31" s="51"/>
      <c r="G31" s="51"/>
      <c r="H31" s="51"/>
      <c r="I31" s="7">
        <f>I11+I15+I20+I25+I27+I29</f>
        <v>83.088999999999999</v>
      </c>
    </row>
    <row r="32" spans="1:9" x14ac:dyDescent="0.2">
      <c r="A32" s="49"/>
      <c r="B32" s="48"/>
      <c r="C32" s="48"/>
      <c r="D32" s="48"/>
      <c r="E32" s="48"/>
      <c r="F32" s="48"/>
      <c r="G32" s="48"/>
      <c r="H32" s="48"/>
      <c r="I32" s="7"/>
    </row>
    <row r="33" spans="1:9" x14ac:dyDescent="0.2">
      <c r="A33" s="50" t="s">
        <v>56</v>
      </c>
      <c r="B33" s="51"/>
      <c r="C33" s="51"/>
      <c r="D33" s="51"/>
      <c r="E33" s="51"/>
      <c r="F33" s="51"/>
      <c r="G33" s="51"/>
      <c r="H33" s="51"/>
      <c r="I33" s="7">
        <f>(I37+I35)/2</f>
        <v>121759.62</v>
      </c>
    </row>
    <row r="34" spans="1:9" x14ac:dyDescent="0.2">
      <c r="A34" s="49"/>
      <c r="B34" s="48"/>
      <c r="C34" s="48"/>
      <c r="D34" s="48"/>
      <c r="E34" s="48"/>
      <c r="F34" s="48"/>
      <c r="G34" s="48"/>
      <c r="H34" s="48"/>
      <c r="I34" s="7"/>
    </row>
    <row r="35" spans="1:9" x14ac:dyDescent="0.2">
      <c r="A35" s="74" t="s">
        <v>57</v>
      </c>
      <c r="B35" s="75"/>
      <c r="C35" s="75"/>
      <c r="D35" s="75"/>
      <c r="E35" s="75"/>
      <c r="F35" s="75"/>
      <c r="G35" s="75"/>
      <c r="H35" s="75"/>
      <c r="I35" s="8">
        <v>170918.63</v>
      </c>
    </row>
    <row r="36" spans="1:9" x14ac:dyDescent="0.2">
      <c r="A36" s="73" t="s">
        <v>111</v>
      </c>
      <c r="B36" s="85"/>
      <c r="C36" s="85"/>
      <c r="D36" s="85"/>
      <c r="E36" s="85"/>
      <c r="F36" s="85"/>
      <c r="G36" s="85"/>
      <c r="H36" s="85"/>
      <c r="I36" s="9"/>
    </row>
    <row r="37" spans="1:9" x14ac:dyDescent="0.2">
      <c r="A37" s="87" t="s">
        <v>58</v>
      </c>
      <c r="B37" s="88"/>
      <c r="C37" s="88"/>
      <c r="D37" s="88"/>
      <c r="E37" s="88"/>
      <c r="F37" s="88"/>
      <c r="G37" s="88"/>
      <c r="H37" s="89"/>
      <c r="I37" s="8">
        <v>72600.61</v>
      </c>
    </row>
    <row r="38" spans="1:9" x14ac:dyDescent="0.2">
      <c r="A38" s="73" t="s">
        <v>112</v>
      </c>
      <c r="B38" s="85"/>
      <c r="C38" s="85"/>
      <c r="D38" s="85"/>
      <c r="E38" s="85"/>
      <c r="F38" s="85"/>
      <c r="G38" s="85"/>
      <c r="H38" s="90"/>
      <c r="I38" s="9"/>
    </row>
    <row r="39" spans="1:9" x14ac:dyDescent="0.2">
      <c r="A39" s="64" t="s">
        <v>59</v>
      </c>
      <c r="B39" s="91"/>
      <c r="C39" s="91"/>
      <c r="D39" s="91"/>
      <c r="E39" s="91"/>
      <c r="F39" s="91"/>
      <c r="G39" s="91"/>
      <c r="H39" s="91"/>
      <c r="I39" s="12">
        <f>I31/I33</f>
        <v>6.8240193259473051E-4</v>
      </c>
    </row>
    <row r="40" spans="1:9" x14ac:dyDescent="0.2">
      <c r="A40" s="61" t="s">
        <v>60</v>
      </c>
      <c r="B40" s="83"/>
      <c r="C40" s="83"/>
      <c r="D40" s="83"/>
      <c r="E40" s="83"/>
      <c r="F40" s="83"/>
      <c r="G40" s="83"/>
      <c r="H40" s="83"/>
      <c r="I40" s="9"/>
    </row>
    <row r="41" spans="1:9" x14ac:dyDescent="0.2">
      <c r="A41" s="58"/>
      <c r="B41" s="59"/>
      <c r="C41" s="59"/>
      <c r="D41" s="59"/>
      <c r="E41" s="59"/>
      <c r="F41" s="59"/>
      <c r="G41" s="59"/>
      <c r="H41" s="60"/>
      <c r="I41" s="9"/>
    </row>
    <row r="42" spans="1:9" ht="15" x14ac:dyDescent="0.25">
      <c r="A42" s="77" t="s">
        <v>61</v>
      </c>
      <c r="B42" s="78"/>
      <c r="C42" s="78"/>
      <c r="D42" s="78"/>
      <c r="E42" s="78"/>
      <c r="F42" s="78"/>
      <c r="G42" s="78"/>
      <c r="H42" s="78"/>
      <c r="I42" s="9"/>
    </row>
    <row r="43" spans="1:9" x14ac:dyDescent="0.2">
      <c r="A43" s="50" t="s">
        <v>62</v>
      </c>
      <c r="B43" s="51"/>
      <c r="C43" s="51"/>
      <c r="D43" s="51"/>
      <c r="E43" s="51"/>
      <c r="F43" s="51"/>
      <c r="G43" s="51"/>
      <c r="H43" s="51"/>
      <c r="I43" s="9">
        <v>0</v>
      </c>
    </row>
    <row r="44" spans="1:9" x14ac:dyDescent="0.2">
      <c r="A44" s="50" t="s">
        <v>63</v>
      </c>
      <c r="B44" s="51"/>
      <c r="C44" s="51"/>
      <c r="D44" s="51"/>
      <c r="E44" s="51"/>
      <c r="F44" s="51"/>
      <c r="G44" s="51"/>
      <c r="H44" s="51"/>
      <c r="I44" s="9">
        <f>I45+I46+I47+I48+I49+I51+I53+I55+I57</f>
        <v>23.331</v>
      </c>
    </row>
    <row r="45" spans="1:9" x14ac:dyDescent="0.2">
      <c r="A45" s="49" t="s">
        <v>8</v>
      </c>
      <c r="B45" s="48"/>
      <c r="C45" s="48"/>
      <c r="D45" s="48"/>
      <c r="E45" s="48"/>
      <c r="F45" s="48"/>
      <c r="G45" s="48"/>
      <c r="H45" s="48"/>
      <c r="I45" s="10">
        <v>0</v>
      </c>
    </row>
    <row r="46" spans="1:9" x14ac:dyDescent="0.2">
      <c r="A46" s="49" t="s">
        <v>9</v>
      </c>
      <c r="B46" s="48"/>
      <c r="C46" s="48"/>
      <c r="D46" s="48"/>
      <c r="E46" s="48"/>
      <c r="F46" s="48"/>
      <c r="G46" s="48"/>
      <c r="H46" s="48"/>
      <c r="I46" s="5">
        <v>0</v>
      </c>
    </row>
    <row r="47" spans="1:9" x14ac:dyDescent="0.2">
      <c r="A47" s="49" t="s">
        <v>10</v>
      </c>
      <c r="B47" s="48"/>
      <c r="C47" s="48"/>
      <c r="D47" s="48"/>
      <c r="E47" s="48"/>
      <c r="F47" s="48"/>
      <c r="G47" s="48"/>
      <c r="H47" s="48"/>
      <c r="I47" s="5">
        <v>0</v>
      </c>
    </row>
    <row r="48" spans="1:9" x14ac:dyDescent="0.2">
      <c r="A48" s="49" t="s">
        <v>11</v>
      </c>
      <c r="B48" s="48"/>
      <c r="C48" s="48"/>
      <c r="D48" s="48"/>
      <c r="E48" s="48"/>
      <c r="F48" s="48"/>
      <c r="G48" s="48"/>
      <c r="H48" s="48"/>
      <c r="I48" s="5">
        <v>0</v>
      </c>
    </row>
    <row r="49" spans="1:9" x14ac:dyDescent="0.2">
      <c r="A49" s="74" t="s">
        <v>64</v>
      </c>
      <c r="B49" s="75"/>
      <c r="C49" s="75"/>
      <c r="D49" s="75"/>
      <c r="E49" s="75"/>
      <c r="F49" s="75"/>
      <c r="G49" s="75"/>
      <c r="H49" s="76"/>
      <c r="I49" s="11">
        <v>9.0329999999999995</v>
      </c>
    </row>
    <row r="50" spans="1:9" x14ac:dyDescent="0.2">
      <c r="A50" s="72" t="s">
        <v>65</v>
      </c>
      <c r="B50" s="73"/>
      <c r="C50" s="73"/>
      <c r="D50" s="73"/>
      <c r="E50" s="73"/>
      <c r="F50" s="73"/>
      <c r="G50" s="73"/>
      <c r="H50" s="73"/>
      <c r="I50" s="10"/>
    </row>
    <row r="51" spans="1:9" x14ac:dyDescent="0.2">
      <c r="A51" s="74" t="s">
        <v>66</v>
      </c>
      <c r="B51" s="75"/>
      <c r="C51" s="75"/>
      <c r="D51" s="75"/>
      <c r="E51" s="75"/>
      <c r="F51" s="75"/>
      <c r="G51" s="75"/>
      <c r="H51" s="76"/>
      <c r="I51" s="11">
        <v>14.298</v>
      </c>
    </row>
    <row r="52" spans="1:9" x14ac:dyDescent="0.2">
      <c r="A52" s="72" t="s">
        <v>67</v>
      </c>
      <c r="B52" s="73"/>
      <c r="C52" s="73"/>
      <c r="D52" s="73"/>
      <c r="E52" s="73"/>
      <c r="F52" s="73"/>
      <c r="G52" s="73"/>
      <c r="H52" s="73"/>
      <c r="I52" s="10"/>
    </row>
    <row r="53" spans="1:9" x14ac:dyDescent="0.2">
      <c r="A53" s="74" t="s">
        <v>68</v>
      </c>
      <c r="B53" s="75"/>
      <c r="C53" s="75"/>
      <c r="D53" s="75"/>
      <c r="E53" s="75"/>
      <c r="F53" s="75"/>
      <c r="G53" s="75"/>
      <c r="H53" s="76"/>
      <c r="I53" s="13">
        <v>0</v>
      </c>
    </row>
    <row r="54" spans="1:9" x14ac:dyDescent="0.2">
      <c r="A54" s="72" t="s">
        <v>69</v>
      </c>
      <c r="B54" s="73"/>
      <c r="C54" s="73"/>
      <c r="D54" s="73"/>
      <c r="E54" s="73"/>
      <c r="F54" s="73"/>
      <c r="G54" s="73"/>
      <c r="H54" s="73"/>
      <c r="I54" s="11"/>
    </row>
    <row r="55" spans="1:9" x14ac:dyDescent="0.2">
      <c r="A55" s="74" t="s">
        <v>145</v>
      </c>
      <c r="B55" s="75"/>
      <c r="C55" s="75"/>
      <c r="D55" s="75"/>
      <c r="E55" s="75"/>
      <c r="F55" s="75"/>
      <c r="G55" s="75"/>
      <c r="H55" s="76"/>
      <c r="I55" s="13">
        <v>0</v>
      </c>
    </row>
    <row r="56" spans="1:9" x14ac:dyDescent="0.2">
      <c r="A56" s="72" t="s">
        <v>69</v>
      </c>
      <c r="B56" s="73"/>
      <c r="C56" s="73"/>
      <c r="D56" s="73"/>
      <c r="E56" s="73"/>
      <c r="F56" s="73"/>
      <c r="G56" s="73"/>
      <c r="H56" s="73"/>
      <c r="I56" s="10"/>
    </row>
    <row r="57" spans="1:9" x14ac:dyDescent="0.2">
      <c r="A57" s="49" t="s">
        <v>70</v>
      </c>
      <c r="B57" s="48"/>
      <c r="C57" s="48"/>
      <c r="D57" s="48"/>
      <c r="E57" s="48"/>
      <c r="F57" s="48"/>
      <c r="G57" s="48"/>
      <c r="H57" s="48"/>
      <c r="I57" s="5">
        <v>0</v>
      </c>
    </row>
    <row r="58" spans="1:9" x14ac:dyDescent="0.2">
      <c r="A58" s="66"/>
      <c r="B58" s="67"/>
      <c r="C58" s="67"/>
      <c r="D58" s="67"/>
      <c r="E58" s="67"/>
      <c r="F58" s="67"/>
      <c r="G58" s="67"/>
      <c r="H58" s="68"/>
      <c r="I58" s="5"/>
    </row>
    <row r="59" spans="1:9" x14ac:dyDescent="0.2">
      <c r="A59" s="64" t="s">
        <v>71</v>
      </c>
      <c r="B59" s="69"/>
      <c r="C59" s="69"/>
      <c r="D59" s="69"/>
      <c r="E59" s="69"/>
      <c r="F59" s="69"/>
      <c r="G59" s="69"/>
      <c r="H59" s="69"/>
      <c r="I59" s="14">
        <f>I44/I37</f>
        <v>3.2136093622353861E-4</v>
      </c>
    </row>
    <row r="60" spans="1:9" x14ac:dyDescent="0.2">
      <c r="A60" s="63" t="s">
        <v>72</v>
      </c>
      <c r="B60" s="64"/>
      <c r="C60" s="64"/>
      <c r="D60" s="64"/>
      <c r="E60" s="64"/>
      <c r="F60" s="64"/>
      <c r="G60" s="64"/>
      <c r="H60" s="64"/>
      <c r="I60" s="9"/>
    </row>
    <row r="61" spans="1:9" x14ac:dyDescent="0.2">
      <c r="A61" s="70" t="s">
        <v>73</v>
      </c>
      <c r="B61" s="71"/>
      <c r="C61" s="71"/>
      <c r="D61" s="71"/>
      <c r="E61" s="71"/>
      <c r="F61" s="71"/>
      <c r="G61" s="71"/>
      <c r="H61" s="71"/>
      <c r="I61" s="15">
        <v>5.0000000000000001E-3</v>
      </c>
    </row>
    <row r="62" spans="1:9" x14ac:dyDescent="0.2">
      <c r="A62" s="63" t="s">
        <v>74</v>
      </c>
      <c r="B62" s="64"/>
      <c r="C62" s="64"/>
      <c r="D62" s="64"/>
      <c r="E62" s="64"/>
      <c r="F62" s="64"/>
      <c r="G62" s="64"/>
      <c r="H62" s="64"/>
      <c r="I62" s="10"/>
    </row>
    <row r="63" spans="1:9" x14ac:dyDescent="0.2">
      <c r="A63" s="54" t="s">
        <v>75</v>
      </c>
      <c r="B63" s="55"/>
      <c r="C63" s="55"/>
      <c r="D63" s="55"/>
      <c r="E63" s="55"/>
      <c r="F63" s="55"/>
      <c r="G63" s="55"/>
      <c r="H63" s="56"/>
      <c r="I63" s="15">
        <f>I61-I59</f>
        <v>4.6786390637764616E-3</v>
      </c>
    </row>
    <row r="64" spans="1:9" x14ac:dyDescent="0.2">
      <c r="A64" s="57" t="s">
        <v>76</v>
      </c>
      <c r="B64" s="65"/>
      <c r="C64" s="65"/>
      <c r="D64" s="65"/>
      <c r="E64" s="65"/>
      <c r="F64" s="65"/>
      <c r="G64" s="65"/>
      <c r="H64" s="65"/>
      <c r="I64" s="10"/>
    </row>
    <row r="65" spans="1:9" x14ac:dyDescent="0.2">
      <c r="A65" s="58"/>
      <c r="B65" s="59"/>
      <c r="C65" s="59"/>
      <c r="D65" s="59"/>
      <c r="E65" s="59"/>
      <c r="F65" s="59"/>
      <c r="G65" s="59"/>
      <c r="H65" s="60"/>
      <c r="I65" s="10"/>
    </row>
    <row r="66" spans="1:9" x14ac:dyDescent="0.2">
      <c r="A66" s="61" t="s">
        <v>77</v>
      </c>
      <c r="B66" s="62"/>
      <c r="C66" s="62"/>
      <c r="D66" s="62"/>
      <c r="E66" s="62"/>
      <c r="F66" s="62"/>
      <c r="G66" s="62"/>
      <c r="H66" s="62"/>
      <c r="I66" s="16">
        <v>0</v>
      </c>
    </row>
    <row r="67" spans="1:9" x14ac:dyDescent="0.2">
      <c r="A67" s="54" t="s">
        <v>78</v>
      </c>
      <c r="B67" s="55"/>
      <c r="C67" s="55"/>
      <c r="D67" s="55"/>
      <c r="E67" s="55"/>
      <c r="F67" s="55"/>
      <c r="G67" s="55"/>
      <c r="H67" s="56"/>
      <c r="I67" s="12">
        <f>(I44-I66)/I37</f>
        <v>3.2136093622353861E-4</v>
      </c>
    </row>
    <row r="68" spans="1:9" x14ac:dyDescent="0.2">
      <c r="A68" s="57" t="s">
        <v>79</v>
      </c>
      <c r="B68" s="57"/>
      <c r="C68" s="57"/>
      <c r="D68" s="57"/>
      <c r="E68" s="57"/>
      <c r="F68" s="57"/>
      <c r="G68" s="57"/>
      <c r="H68" s="57"/>
      <c r="I68" s="10"/>
    </row>
    <row r="69" spans="1:9" x14ac:dyDescent="0.2">
      <c r="A69" s="58"/>
      <c r="B69" s="59"/>
      <c r="C69" s="59"/>
      <c r="D69" s="59"/>
      <c r="E69" s="59"/>
      <c r="F69" s="59"/>
      <c r="G69" s="59"/>
      <c r="H69" s="60"/>
      <c r="I69" s="5"/>
    </row>
    <row r="70" spans="1:9" x14ac:dyDescent="0.2">
      <c r="A70" s="61" t="s">
        <v>80</v>
      </c>
      <c r="B70" s="62"/>
      <c r="C70" s="62"/>
      <c r="D70" s="62"/>
      <c r="E70" s="62"/>
      <c r="F70" s="62"/>
      <c r="G70" s="62"/>
      <c r="H70" s="62"/>
      <c r="I70" s="7"/>
    </row>
    <row r="71" spans="1:9" x14ac:dyDescent="0.2">
      <c r="A71" s="47" t="s">
        <v>81</v>
      </c>
      <c r="B71" s="48"/>
      <c r="C71" s="48"/>
      <c r="D71" s="48"/>
      <c r="E71" s="48"/>
      <c r="F71" s="48"/>
      <c r="G71" s="48"/>
      <c r="H71" s="48"/>
      <c r="I71" s="7">
        <f>I31+I44-I66</f>
        <v>106.42</v>
      </c>
    </row>
    <row r="72" spans="1:9" x14ac:dyDescent="0.2">
      <c r="A72" s="47" t="s">
        <v>82</v>
      </c>
      <c r="B72" s="48"/>
      <c r="C72" s="48"/>
      <c r="D72" s="48"/>
      <c r="E72" s="48"/>
      <c r="F72" s="48"/>
      <c r="G72" s="48"/>
      <c r="H72" s="48"/>
      <c r="I72" s="18">
        <f>I71/I33</f>
        <v>8.7401718237951139E-4</v>
      </c>
    </row>
    <row r="73" spans="1:9" x14ac:dyDescent="0.2">
      <c r="A73" s="49"/>
      <c r="B73" s="48"/>
      <c r="C73" s="48"/>
      <c r="D73" s="48"/>
      <c r="E73" s="48"/>
      <c r="F73" s="48"/>
      <c r="G73" s="48"/>
      <c r="H73" s="48"/>
      <c r="I73" s="7"/>
    </row>
    <row r="74" spans="1:9" x14ac:dyDescent="0.2">
      <c r="A74" s="50" t="s">
        <v>83</v>
      </c>
      <c r="B74" s="51"/>
      <c r="C74" s="51"/>
      <c r="D74" s="51"/>
      <c r="E74" s="51"/>
      <c r="F74" s="51"/>
      <c r="G74" s="51"/>
      <c r="H74" s="51"/>
      <c r="I74" s="8"/>
    </row>
    <row r="75" spans="1:9" x14ac:dyDescent="0.2">
      <c r="A75" s="47" t="s">
        <v>84</v>
      </c>
      <c r="B75" s="48"/>
      <c r="C75" s="48"/>
      <c r="D75" s="48"/>
      <c r="E75" s="48"/>
      <c r="F75" s="48"/>
      <c r="G75" s="48"/>
      <c r="H75" s="52"/>
      <c r="I75" s="19">
        <v>2.5000000000000001E-3</v>
      </c>
    </row>
    <row r="76" spans="1:9" x14ac:dyDescent="0.2">
      <c r="A76" s="53" t="s">
        <v>146</v>
      </c>
      <c r="B76" s="48"/>
      <c r="C76" s="48"/>
      <c r="D76" s="48"/>
      <c r="E76" s="48"/>
      <c r="F76" s="48"/>
      <c r="G76" s="48"/>
      <c r="H76" s="48"/>
      <c r="I76" s="9"/>
    </row>
    <row r="77" spans="1:9" x14ac:dyDescent="0.2">
      <c r="A77" s="47" t="s">
        <v>85</v>
      </c>
      <c r="B77" s="48"/>
      <c r="C77" s="48"/>
      <c r="D77" s="48"/>
      <c r="E77" s="48"/>
      <c r="F77" s="48"/>
      <c r="G77" s="48"/>
      <c r="H77" s="48"/>
      <c r="I77" s="20">
        <f>I39+I75</f>
        <v>3.1824019325947307E-3</v>
      </c>
    </row>
    <row r="80" spans="1:9" x14ac:dyDescent="0.2">
      <c r="I80">
        <v>13229</v>
      </c>
    </row>
  </sheetData>
  <mergeCells count="77">
    <mergeCell ref="A35:H35"/>
    <mergeCell ref="A41:H41"/>
    <mergeCell ref="A36:H36"/>
    <mergeCell ref="A37:H37"/>
    <mergeCell ref="A38:H38"/>
    <mergeCell ref="A39:H39"/>
    <mergeCell ref="A40:H40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H24"/>
    <mergeCell ref="A15:H15"/>
    <mergeCell ref="A16:H16"/>
    <mergeCell ref="A17:H17"/>
    <mergeCell ref="A18:H18"/>
    <mergeCell ref="A19:H19"/>
    <mergeCell ref="A52:H52"/>
    <mergeCell ref="A53:H53"/>
    <mergeCell ref="A1:I1"/>
    <mergeCell ref="A2:I2"/>
    <mergeCell ref="A3:I3"/>
    <mergeCell ref="A4:I4"/>
    <mergeCell ref="A5:I5"/>
    <mergeCell ref="A6:I6"/>
    <mergeCell ref="A7:I7"/>
    <mergeCell ref="A8:I8"/>
    <mergeCell ref="A9:H9"/>
    <mergeCell ref="A10:H10"/>
    <mergeCell ref="A11:H11"/>
    <mergeCell ref="A12:H12"/>
    <mergeCell ref="A13:H13"/>
    <mergeCell ref="A14:H14"/>
    <mergeCell ref="A47:H47"/>
    <mergeCell ref="A48:H48"/>
    <mergeCell ref="A49:H49"/>
    <mergeCell ref="A50:H50"/>
    <mergeCell ref="A51:H51"/>
    <mergeCell ref="A42:H42"/>
    <mergeCell ref="A43:H43"/>
    <mergeCell ref="A44:H44"/>
    <mergeCell ref="A45:H45"/>
    <mergeCell ref="A46:H46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4:H74"/>
    <mergeCell ref="A75:H75"/>
    <mergeCell ref="A76:H76"/>
    <mergeCell ref="A77:H77"/>
    <mergeCell ref="A69:H69"/>
    <mergeCell ref="A70:H70"/>
    <mergeCell ref="A71:H71"/>
    <mergeCell ref="A72:H72"/>
    <mergeCell ref="A73:H73"/>
  </mergeCells>
  <pageMargins left="0.75" right="0.75" top="1" bottom="1" header="0.5" footer="0.5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12</vt:i4>
      </vt:variant>
    </vt:vector>
  </HeadingPairs>
  <TitlesOfParts>
    <vt:vector size="12" baseType="lpstr">
      <vt:lpstr>נספח 1</vt:lpstr>
      <vt:lpstr>נספח 2</vt:lpstr>
      <vt:lpstr>נספח 3</vt:lpstr>
      <vt:lpstr>1084</vt:lpstr>
      <vt:lpstr>1537</vt:lpstr>
      <vt:lpstr>1210</vt:lpstr>
      <vt:lpstr>11957</vt:lpstr>
      <vt:lpstr>2254</vt:lpstr>
      <vt:lpstr>13229</vt:lpstr>
      <vt:lpstr>14920</vt:lpstr>
      <vt:lpstr>14921</vt:lpstr>
      <vt:lpstr>14922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פרידמן אמיר</cp:lastModifiedBy>
  <cp:lastPrinted>2024-06-06T13:45:40Z</cp:lastPrinted>
  <dcterms:modified xsi:type="dcterms:W3CDTF">2025-02-11T10:10:29Z</dcterms:modified>
</cp:coreProperties>
</file>