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ישירות אינפיטי 2024\"/>
    </mc:Choice>
  </mc:AlternateContent>
  <bookViews>
    <workbookView xWindow="120" yWindow="120" windowWidth="17040" windowHeight="10560" firstSheet="1" activeTab="3"/>
  </bookViews>
  <sheets>
    <sheet name="נספח 1" sheetId="1" r:id="rId1"/>
    <sheet name="נספח 2" sheetId="2" r:id="rId2"/>
    <sheet name="נספח 3" sheetId="3" r:id="rId3"/>
    <sheet name="9638" sheetId="4" r:id="rId4"/>
    <sheet name="9639" sheetId="5" r:id="rId5"/>
    <sheet name="11407" sheetId="6" r:id="rId6"/>
    <sheet name="12540" sheetId="7" r:id="rId7"/>
    <sheet name="13228" sheetId="8" r:id="rId8"/>
    <sheet name="14923" sheetId="10" r:id="rId9"/>
    <sheet name="14924" sheetId="11" r:id="rId10"/>
    <sheet name="15418" sheetId="9" r:id="rId11"/>
  </sheets>
  <calcPr calcId="162913"/>
</workbook>
</file>

<file path=xl/calcChain.xml><?xml version="1.0" encoding="utf-8"?>
<calcChain xmlns="http://schemas.openxmlformats.org/spreadsheetml/2006/main">
  <c r="I53" i="1" l="1"/>
  <c r="I51" i="1"/>
  <c r="I49" i="1"/>
  <c r="I37" i="1"/>
  <c r="I35" i="1"/>
  <c r="I25" i="1"/>
  <c r="I18" i="1"/>
  <c r="I58" i="2" l="1"/>
  <c r="I34" i="9" l="1"/>
  <c r="I34" i="11"/>
  <c r="I34" i="10"/>
  <c r="I33" i="8"/>
  <c r="I33" i="7"/>
  <c r="I33" i="6"/>
  <c r="I33" i="5"/>
  <c r="I33" i="4"/>
  <c r="I57" i="1"/>
  <c r="I55" i="1"/>
  <c r="I48" i="1"/>
  <c r="I47" i="1"/>
  <c r="I46" i="1"/>
  <c r="I45" i="1"/>
  <c r="I23" i="1"/>
  <c r="I22" i="1"/>
  <c r="I21" i="1"/>
  <c r="I17" i="1"/>
  <c r="I12" i="1"/>
  <c r="I13" i="1"/>
  <c r="I45" i="11" l="1"/>
  <c r="I60" i="11" s="1"/>
  <c r="I64" i="11" s="1"/>
  <c r="I21" i="11"/>
  <c r="I16" i="11"/>
  <c r="I12" i="11"/>
  <c r="I45" i="10"/>
  <c r="I60" i="10" s="1"/>
  <c r="I64" i="10" s="1"/>
  <c r="I21" i="10"/>
  <c r="I16" i="10"/>
  <c r="I12" i="10"/>
  <c r="I45" i="9"/>
  <c r="I60" i="9" s="1"/>
  <c r="I64" i="9" s="1"/>
  <c r="I32" i="9"/>
  <c r="I21" i="9"/>
  <c r="I16" i="9"/>
  <c r="I12" i="9"/>
  <c r="I68" i="11" l="1"/>
  <c r="I32" i="11"/>
  <c r="I40" i="11" s="1"/>
  <c r="I78" i="11" s="1"/>
  <c r="I68" i="10"/>
  <c r="I32" i="10"/>
  <c r="I40" i="10" s="1"/>
  <c r="I78" i="10" s="1"/>
  <c r="I68" i="9"/>
  <c r="I72" i="9"/>
  <c r="I73" i="9" s="1"/>
  <c r="I40" i="9"/>
  <c r="I78" i="9" s="1"/>
  <c r="B58" i="3"/>
  <c r="B80" i="3"/>
  <c r="B74" i="3"/>
  <c r="B66" i="3"/>
  <c r="B38" i="3"/>
  <c r="B31" i="3"/>
  <c r="B25" i="3"/>
  <c r="B19" i="3"/>
  <c r="B15" i="3"/>
  <c r="I56" i="2"/>
  <c r="I42" i="2"/>
  <c r="I36" i="2"/>
  <c r="I30" i="2"/>
  <c r="I19" i="2"/>
  <c r="I66" i="1"/>
  <c r="I33" i="1"/>
  <c r="I20" i="1"/>
  <c r="I15" i="1"/>
  <c r="B82" i="3" l="1"/>
  <c r="I72" i="11"/>
  <c r="I73" i="11" s="1"/>
  <c r="I72" i="10"/>
  <c r="I73" i="10" s="1"/>
  <c r="I44" i="1"/>
  <c r="I59" i="1" s="1"/>
  <c r="I11" i="1"/>
  <c r="I31" i="1" s="1"/>
  <c r="I39" i="1" s="1"/>
  <c r="I77" i="1" s="1"/>
  <c r="I44" i="4"/>
  <c r="I59" i="4" s="1"/>
  <c r="I63" i="4" s="1"/>
  <c r="I20" i="4"/>
  <c r="I15" i="4"/>
  <c r="I11" i="4"/>
  <c r="I31" i="4" s="1"/>
  <c r="I44" i="5"/>
  <c r="I67" i="5" s="1"/>
  <c r="I20" i="5"/>
  <c r="I15" i="5"/>
  <c r="I11" i="5"/>
  <c r="I44" i="6"/>
  <c r="I59" i="6" s="1"/>
  <c r="I63" i="6" s="1"/>
  <c r="I20" i="6"/>
  <c r="I15" i="6"/>
  <c r="I11" i="6"/>
  <c r="I44" i="7"/>
  <c r="I67" i="7" s="1"/>
  <c r="I20" i="7"/>
  <c r="I15" i="7"/>
  <c r="I11" i="7"/>
  <c r="I44" i="8"/>
  <c r="I59" i="8" s="1"/>
  <c r="I63" i="8" s="1"/>
  <c r="I20" i="8"/>
  <c r="I15" i="8"/>
  <c r="I11" i="8"/>
  <c r="I31" i="8" s="1"/>
  <c r="I39" i="8" s="1"/>
  <c r="I77" i="8" s="1"/>
  <c r="I67" i="8" l="1"/>
  <c r="I67" i="6"/>
  <c r="I31" i="6"/>
  <c r="I39" i="6" s="1"/>
  <c r="I77" i="6" s="1"/>
  <c r="I59" i="5"/>
  <c r="I63" i="5" s="1"/>
  <c r="I31" i="5"/>
  <c r="I71" i="5" s="1"/>
  <c r="I72" i="5" s="1"/>
  <c r="I67" i="1"/>
  <c r="I71" i="1"/>
  <c r="I72" i="1" s="1"/>
  <c r="I67" i="4"/>
  <c r="I71" i="4"/>
  <c r="I72" i="4" s="1"/>
  <c r="I39" i="4"/>
  <c r="I77" i="4" s="1"/>
  <c r="I31" i="7"/>
  <c r="I39" i="7" s="1"/>
  <c r="I77" i="7" s="1"/>
  <c r="I59" i="7"/>
  <c r="I63" i="7" s="1"/>
  <c r="I71" i="8"/>
  <c r="I72" i="8" s="1"/>
  <c r="I39" i="5" l="1"/>
  <c r="I77" i="5" s="1"/>
  <c r="I71" i="6"/>
  <c r="I72" i="6" s="1"/>
  <c r="I71" i="7"/>
  <c r="I72" i="7" s="1"/>
  <c r="I49" i="2" l="1"/>
</calcChain>
</file>

<file path=xl/sharedStrings.xml><?xml version="1.0" encoding="utf-8"?>
<sst xmlns="http://schemas.openxmlformats.org/spreadsheetml/2006/main" count="658" uniqueCount="137">
  <si>
    <t>דיווח לציבור על הוצאות ישירות המנוכות מחשבונות החוסכים</t>
  </si>
  <si>
    <t>שם החברה המנהלת: אינפיניטי</t>
  </si>
  <si>
    <t>שם הקופה המדווחת: אינפינטי גמל להשקעה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</si>
  <si>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</si>
  <si>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</si>
  <si>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</si>
  <si>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</si>
  <si>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</si>
  <si>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</si>
  <si>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</si>
  <si>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</si>
  <si>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</si>
  <si>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</si>
  <si>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</si>
  <si>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</si>
  <si>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</si>
  <si>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</si>
  <si>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</si>
  <si>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</si>
  <si>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</si>
  <si>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</si>
  <si>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</si>
  <si>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</si>
  <si>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</si>
  <si>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</si>
  <si>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</si>
  <si>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</si>
  <si>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</si>
  <si>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</si>
  <si>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</si>
  <si>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</si>
  <si>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</si>
  <si>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</si>
  <si>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</si>
  <si>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</si>
  <si>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</si>
  <si>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</si>
  <si>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</si>
  <si>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</si>
  <si>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</si>
  <si>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שם הקופה המדווחת: אינפיניטי גמל להשקעה כללי</t>
  </si>
  <si>
    <t>שם הקופה המדווחת: אינפיניטי גמל להשקעה אג"ח עד 15% מניות</t>
  </si>
  <si>
    <t>שם הקופה המדווחת: אינפיניטי גמל להשקעה מניות</t>
  </si>
  <si>
    <t>שם הקופה המדווחת: אינפיניטי גמל להשקעה הלכה</t>
  </si>
  <si>
    <t>שם הקופה המדווחת: אינפיניטי גמל להשקעה מ.פאסיבי כללי 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</si>
  <si>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</si>
  <si>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</si>
  <si>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</si>
  <si>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</si>
  <si>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</si>
  <si>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</si>
  <si>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</si>
  <si>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</si>
  <si>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</si>
  <si>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</si>
  <si>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</si>
  <si>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</si>
  <si>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</si>
  <si>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</si>
  <si>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</si>
  <si>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</si>
  <si>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</si>
  <si>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</si>
  <si>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</si>
  <si>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</si>
  <si>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</si>
  <si>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</si>
  <si>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</si>
  <si>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</si>
  <si>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</si>
  <si>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</si>
  <si>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</si>
  <si>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</si>
  <si>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</si>
  <si>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</si>
  <si>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</si>
  <si>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</si>
  <si>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</si>
  <si>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</si>
  <si>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</si>
  <si>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</si>
  <si>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</si>
  <si>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</si>
  <si>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</si>
  <si>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</si>
  <si>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</si>
  <si>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</si>
  <si>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מיסים החלים על הנכסים ,ההכנסות והעסקאות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</si>
  <si>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</si>
  <si>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</si>
  <si>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</si>
  <si>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</si>
  <si>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</si>
  <si>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</si>
  <si>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</si>
  <si>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</si>
  <si>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</si>
  <si>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</si>
  <si>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</si>
  <si>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</si>
  <si>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</si>
  <si>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</si>
  <si>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</si>
  <si>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</si>
  <si>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</si>
  <si>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</si>
  <si>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</si>
  <si>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</si>
  <si>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שם הקופה המדווחת: אינפיניטי גמל להשקעה משולב סחיר</t>
  </si>
  <si>
    <t>נספח 1 - סך התשלומים ששולמו בגין כל סוג של הוצאה ישירה לשנה המסתיימת ביום: 31/12/2024</t>
  </si>
  <si>
    <t>נספח 2 - פרוט עמלות והוצאות לשנה המסתיימת ביום: 31/12/2024</t>
  </si>
  <si>
    <t>נספח 3 - פירוט עמלות ניהול חיצוני לשנה המסתיימת ביום: 31/12/2024</t>
  </si>
  <si>
    <t>שם הקופה המדווחת: אינפיניטי גמל להשקעה עוקב מדד SP500</t>
  </si>
  <si>
    <t>שם הקופה המדווחת: אינפיניטי גמל להשקעה עוקב מדדי מניות</t>
  </si>
  <si>
    <t>שהסתיימה 2024</t>
  </si>
  <si>
    <t>הכספים שהסתיימה 2023 או לתקופה אחרת לפי העניין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</si>
  <si>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</si>
  <si>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</si>
  <si>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סך תשלומים בגין השקעה בקרנות סל כאשר 75% לפחות מנכסי</t>
  </si>
  <si>
    <t>INDUSTRIAL SELE</t>
  </si>
  <si>
    <t>ISHS PHLX SOX S</t>
  </si>
  <si>
    <t>SPDR S AEROSP</t>
  </si>
  <si>
    <t>S 500 SOURCE</t>
  </si>
  <si>
    <t>VANGUARD S 50</t>
  </si>
  <si>
    <t>INVESCO QQQ TRU</t>
  </si>
  <si>
    <t>REAL ESTATE SEL</t>
  </si>
  <si>
    <t>INVESCO EX SOLA</t>
  </si>
  <si>
    <t>DIREXION NASDAQ</t>
  </si>
  <si>
    <t>ISHARES DJ US T</t>
  </si>
  <si>
    <t>VANGUARD TELECO</t>
  </si>
  <si>
    <t>VANGUARD CONSUM</t>
  </si>
  <si>
    <t>VANECK VECTORS</t>
  </si>
  <si>
    <t>FIDELITY INF</t>
  </si>
  <si>
    <t>INVESCO US COMM</t>
  </si>
  <si>
    <t>TECH SELEC SEC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</si>
  <si>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</si>
  <si>
    <t xml:space="preserve">ח. סך תשלומים בגין השקעה בקרנות נאמנות  זרות כאשר 75 אחוזים לפחות מנכסי הקרן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</si>
</sst>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%"/>
    <numFmt numFmtId="166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0" xfId="0"/>
    <xf numFmtId="3" fontId="0" fillId="0" borderId="0" xfId="0" applyNumberFormat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5" fontId="1" fillId="2" borderId="2" xfId="1" applyNumberFormat="1" applyFont="1" applyFill="1" applyBorder="1"/>
    <xf numFmtId="164" fontId="0" fillId="0" borderId="2" xfId="0" applyNumberFormat="1" applyBorder="1"/>
    <xf numFmtId="10" fontId="1" fillId="2" borderId="2" xfId="1" applyNumberFormat="1" applyFont="1" applyFill="1" applyBorder="1"/>
    <xf numFmtId="10" fontId="1" fillId="2" borderId="3" xfId="1" applyNumberFormat="1" applyFont="1" applyFill="1" applyBorder="1"/>
    <xf numFmtId="164" fontId="3" fillId="2" borderId="2" xfId="0" applyNumberFormat="1" applyFont="1" applyFill="1" applyBorder="1"/>
    <xf numFmtId="10" fontId="1" fillId="2" borderId="1" xfId="1" applyNumberFormat="1" applyFont="1" applyFill="1" applyBorder="1"/>
    <xf numFmtId="10" fontId="1" fillId="2" borderId="6" xfId="1" applyNumberFormat="1" applyFont="1" applyFill="1" applyBorder="1"/>
    <xf numFmtId="165" fontId="1" fillId="2" borderId="1" xfId="1" applyNumberFormat="1" applyFont="1" applyFill="1" applyBorder="1"/>
    <xf numFmtId="0" fontId="0" fillId="0" borderId="0" xfId="0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0" fillId="0" borderId="2" xfId="0" applyBorder="1"/>
    <xf numFmtId="0" fontId="0" fillId="0" borderId="0" xfId="0"/>
    <xf numFmtId="4" fontId="0" fillId="0" borderId="1" xfId="0" applyNumberFormat="1" applyBorder="1"/>
    <xf numFmtId="4" fontId="1" fillId="2" borderId="1" xfId="0" applyNumberFormat="1" applyFont="1" applyFill="1" applyBorder="1"/>
    <xf numFmtId="164" fontId="0" fillId="0" borderId="0" xfId="0" applyNumberFormat="1"/>
    <xf numFmtId="0" fontId="1" fillId="2" borderId="10" xfId="0" applyFont="1" applyFill="1" applyBorder="1" applyAlignment="1">
      <alignment horizontal="right" readingOrder="2"/>
    </xf>
    <xf numFmtId="164" fontId="1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1" fillId="2" borderId="6" xfId="0" applyFont="1" applyFill="1" applyBorder="1"/>
    <xf numFmtId="0" fontId="1" fillId="2" borderId="3" xfId="0" applyFont="1" applyFill="1" applyBorder="1"/>
    <xf numFmtId="0" fontId="2" fillId="2" borderId="10" xfId="0" applyFont="1" applyFill="1" applyBorder="1" applyAlignment="1">
      <alignment horizontal="right" readingOrder="2"/>
    </xf>
    <xf numFmtId="166" fontId="0" fillId="0" borderId="0" xfId="0" applyNumberFormat="1"/>
    <xf numFmtId="0" fontId="1" fillId="2" borderId="0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4" fontId="0" fillId="0" borderId="0" xfId="0" applyNumberFormat="1"/>
    <xf numFmtId="2" fontId="0" fillId="0" borderId="0" xfId="0" applyNumberFormat="1"/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0" fillId="0" borderId="7" xfId="0" applyBorder="1"/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Border="1" applyAlignment="1">
      <alignment horizontal="right" readingOrder="2"/>
    </xf>
    <xf numFmtId="0" fontId="1" fillId="0" borderId="0" xfId="0" applyFont="1" applyBorder="1"/>
    <xf numFmtId="0" fontId="1" fillId="2" borderId="3" xfId="0" applyFont="1" applyFill="1" applyBorder="1" applyAlignment="1">
      <alignment horizontal="right" readingOrder="2"/>
    </xf>
    <xf numFmtId="0" fontId="1" fillId="0" borderId="3" xfId="0" applyFont="1" applyBorder="1"/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3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3" fillId="2" borderId="7" xfId="0" applyFont="1" applyFill="1" applyBorder="1" applyAlignment="1">
      <alignment horizontal="right" readingOrder="2"/>
    </xf>
    <xf numFmtId="0" fontId="3" fillId="2" borderId="3" xfId="0" applyFont="1" applyFill="1" applyBorder="1" applyAlignment="1">
      <alignment horizontal="right" readingOrder="2"/>
    </xf>
    <xf numFmtId="0" fontId="0" fillId="0" borderId="3" xfId="0" applyBorder="1"/>
    <xf numFmtId="0" fontId="1" fillId="0" borderId="4" xfId="0" applyFont="1" applyBorder="1"/>
    <xf numFmtId="0" fontId="0" fillId="2" borderId="2" xfId="0" applyFill="1" applyBorder="1" applyAlignment="1">
      <alignment horizontal="right" readingOrder="2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2" fillId="2" borderId="2" xfId="0" applyFont="1" applyFill="1" applyBorder="1" applyAlignment="1">
      <alignment horizontal="right" readingOrder="2"/>
    </xf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1" fillId="2" borderId="8" xfId="0" applyFont="1" applyFill="1" applyBorder="1" applyAlignment="1">
      <alignment horizontal="right" readingOrder="2"/>
    </xf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1" fillId="0" borderId="7" xfId="0" applyFont="1" applyBorder="1"/>
    <xf numFmtId="0" fontId="3" fillId="2" borderId="1" xfId="0" applyFont="1" applyFill="1" applyBorder="1" applyAlignment="1">
      <alignment horizontal="right" readingOrder="2"/>
    </xf>
    <xf numFmtId="0" fontId="0" fillId="0" borderId="10" xfId="0" applyBorder="1"/>
    <xf numFmtId="0" fontId="2" fillId="2" borderId="1" xfId="0" applyFont="1" applyFill="1" applyBorder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rightToLeft="1" topLeftCell="A43" workbookViewId="0">
      <selection activeCell="A55" sqref="A55:H55"/>
    </sheetView>
  </sheetViews>
  <sheetFormatPr defaultColWidth="9.140625" defaultRowHeight="12.75" x14ac:dyDescent="0.2"/>
  <cols>
    <col min="9" max="9" width="20.7109375" customWidth="1"/>
    <col min="11" max="11" width="9.5703125" bestFit="1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2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119.45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f>'15418'!I13+'14924'!I13+'14923'!I13+'13228'!I12+'12540'!I12+'11407'!I12+'9639'!I12+'9638'!I12</f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f>'15418'!I14+'14924'!I14+'14923'!I14+'13228'!I13+'12540'!I13+'11407'!I13+'9639'!I13+'9638'!I13</f>
        <v>119.45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9.4039999999999999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11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4">
        <f>'15418'!I18+'14924'!I18+'14923'!I18+'13228'!I17+'12540'!I17+'11407'!I17+'9639'!I17+'9638'!I17</f>
        <v>0</v>
      </c>
    </row>
    <row r="18" spans="1:11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f>'15418'!I19+'14924'!I19+'14923'!I19+'13228'!I18+'12540'!I18+'11407'!I18+'9639'!I18+'9638'!I18</f>
        <v>9.4039999999999999</v>
      </c>
    </row>
    <row r="19" spans="1:11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11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11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4">
        <f>'15418'!I22+'14924'!I22+'14923'!I22+'13228'!I21+'12540'!I21+'11407'!I21+'9639'!I21+'9638'!I21</f>
        <v>0</v>
      </c>
    </row>
    <row r="22" spans="1:11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4">
        <f>'15418'!I23+'14924'!I23+'14923'!I23+'13228'!I22+'12540'!I22+'11407'!I22+'9639'!I22+'9638'!I22</f>
        <v>0</v>
      </c>
    </row>
    <row r="23" spans="1:11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f>'15418'!I24+'14924'!I24+'14923'!I24+'13228'!I23+'12540'!I23+'11407'!I23+'9639'!I23+'9638'!I23</f>
        <v>0</v>
      </c>
    </row>
    <row r="24" spans="1:11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11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4">
        <f>'15418'!I26+'14924'!I26+'14923'!I26+'13228'!I25+'12540'!I25+'11407'!I25+'9639'!I25+'9638'!I25</f>
        <v>75.39</v>
      </c>
    </row>
    <row r="26" spans="1:11" x14ac:dyDescent="0.2">
      <c r="A26" s="63"/>
      <c r="B26" s="64"/>
      <c r="C26" s="64"/>
      <c r="D26" s="64"/>
      <c r="E26" s="64"/>
      <c r="F26" s="64"/>
      <c r="G26" s="64"/>
      <c r="H26" s="64"/>
      <c r="I26" s="7"/>
      <c r="K26" s="6"/>
    </row>
    <row r="27" spans="1:11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  <c r="K27" s="6"/>
    </row>
    <row r="28" spans="1:11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11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11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11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204.24400000000003</v>
      </c>
    </row>
    <row r="32" spans="1:11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11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'13228'!I33+'12540'!I33+'11407'!I33+'9639'!I33+'9638'!I33</f>
        <v>348411.13</v>
      </c>
    </row>
    <row r="34" spans="1:11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11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7">
        <f>'15418'!I36+'14924'!I36+'14923'!I36+'13228'!I35+'12540'!I35+'11407'!I35+'9639'!I35+'9638'!I35</f>
        <v>457941.06</v>
      </c>
    </row>
    <row r="36" spans="1:11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11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7">
        <f>'15418'!I38+'14924'!I38+'14923'!I38+'13228'!I37+'12540'!I37+'11407'!I37+'9639'!I37+'9638'!I37</f>
        <v>258589.36000000002</v>
      </c>
      <c r="K37" s="47"/>
    </row>
    <row r="38" spans="1:11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11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5.8621548628483831E-4</v>
      </c>
    </row>
    <row r="40" spans="1:11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11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11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11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11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82.748000000000005</v>
      </c>
    </row>
    <row r="45" spans="1:11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4">
        <f>'15418'!I46+'14924'!I46+'14923'!I46+'13228'!I45+'12540'!I45+'11407'!I45+'9639'!I45+'9638'!I45</f>
        <v>0</v>
      </c>
    </row>
    <row r="46" spans="1:11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f>'15418'!I47+'14924'!I47+'14923'!I47+'13228'!I46+'12540'!I46+'11407'!I46+'9639'!I46+'9638'!I46</f>
        <v>0</v>
      </c>
    </row>
    <row r="47" spans="1:11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f>'15418'!I48+'14924'!I48+'14923'!I48+'13228'!I47+'12540'!I47+'11407'!I47+'9639'!I47+'9638'!I47</f>
        <v>0</v>
      </c>
    </row>
    <row r="48" spans="1:11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f>'15418'!I49+'14924'!I49+'14923'!I49+'13228'!I48+'12540'!I48+'11407'!I48+'9639'!I48+'9638'!I48</f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4">
        <f>'15418'!I50+'14924'!I50+'14923'!I50+'13228'!I49+'12540'!I49+'11407'!I49+'9639'!I49+'9638'!I49</f>
        <v>48.512999999999998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4">
        <f>'15418'!I52+'14924'!I52+'14923'!I52+'13228'!I51+'12540'!I51+'11407'!I51+'9639'!I51+'9638'!I51</f>
        <v>33.040999999999997</v>
      </c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4">
        <f>'15418'!I54+'14924'!I54+'14923'!I54+'13228'!I53+'12540'!I53+'11407'!I53+'9639'!I53+'9638'!I53</f>
        <v>1.194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4">
        <f>'15418'!I56+'14924'!I56+'14923'!I56+'13228'!I55+'12540'!I55+'11407'!I55+'9639'!I55+'9638'!I55</f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f>'15418'!I58+'14924'!I58+'14923'!I58+'13228'!I57+'12540'!I57+'11407'!I57+'9639'!I57+'9638'!I57</f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4">
        <f>I44/I37</f>
        <v>3.199976982811667E-4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/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/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11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11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9">
        <f>'13228'!I66+'12540'!I66+'11407'!I66+'9639'!I66+'9638'!I66</f>
        <v>0</v>
      </c>
    </row>
    <row r="67" spans="1:11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4">
        <f>(I44-I66)/I37</f>
        <v>3.199976982811667E-4</v>
      </c>
    </row>
    <row r="68" spans="1:11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11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11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11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286.99200000000002</v>
      </c>
      <c r="K71" s="41"/>
    </row>
    <row r="72" spans="1:11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8.2371650986006102E-4</v>
      </c>
    </row>
    <row r="73" spans="1:11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11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11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/>
    </row>
    <row r="76" spans="1:11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11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5.8621548628483831E-4</v>
      </c>
    </row>
  </sheetData>
  <mergeCells count="77">
    <mergeCell ref="A77:H77"/>
    <mergeCell ref="A72:H72"/>
    <mergeCell ref="A73:H73"/>
    <mergeCell ref="A74:H74"/>
    <mergeCell ref="A75:H75"/>
    <mergeCell ref="A76:H76"/>
    <mergeCell ref="A67:H67"/>
    <mergeCell ref="A68:H68"/>
    <mergeCell ref="A69:H69"/>
    <mergeCell ref="A70:H70"/>
    <mergeCell ref="A71:H71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52:H52"/>
    <mergeCell ref="A53:H53"/>
    <mergeCell ref="A54:H54"/>
    <mergeCell ref="A55:H55"/>
    <mergeCell ref="A56:H56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rightToLeft="1" topLeftCell="A43" workbookViewId="0">
      <selection activeCell="L60" sqref="L60"/>
    </sheetView>
  </sheetViews>
  <sheetFormatPr defaultRowHeight="12.75" x14ac:dyDescent="0.2"/>
  <cols>
    <col min="9" max="9" width="10.140625" bestFit="1" customWidth="1"/>
  </cols>
  <sheetData>
    <row r="2" spans="1:9" x14ac:dyDescent="0.2">
      <c r="A2" s="76" t="s">
        <v>0</v>
      </c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4"/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6" t="s">
        <v>109</v>
      </c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/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 t="s">
        <v>1</v>
      </c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/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 t="s">
        <v>113</v>
      </c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74"/>
      <c r="B9" s="75"/>
      <c r="C9" s="75"/>
      <c r="D9" s="75"/>
      <c r="E9" s="75"/>
      <c r="F9" s="75"/>
      <c r="G9" s="75"/>
      <c r="H9" s="75"/>
      <c r="I9" s="75"/>
    </row>
    <row r="10" spans="1:9" x14ac:dyDescent="0.2">
      <c r="A10" s="63"/>
      <c r="B10" s="64"/>
      <c r="C10" s="64"/>
      <c r="D10" s="64"/>
      <c r="E10" s="64"/>
      <c r="F10" s="64"/>
      <c r="G10" s="64"/>
      <c r="H10" s="64"/>
      <c r="I10" s="1" t="s">
        <v>3</v>
      </c>
    </row>
    <row r="11" spans="1:9" x14ac:dyDescent="0.2">
      <c r="A11" s="61" t="s">
        <v>45</v>
      </c>
      <c r="B11" s="62"/>
      <c r="C11" s="62"/>
      <c r="D11" s="62"/>
      <c r="E11" s="62"/>
      <c r="F11" s="62"/>
      <c r="G11" s="62"/>
      <c r="H11" s="62"/>
      <c r="I11" s="1"/>
    </row>
    <row r="12" spans="1:9" x14ac:dyDescent="0.2">
      <c r="A12" s="61" t="s">
        <v>46</v>
      </c>
      <c r="B12" s="64"/>
      <c r="C12" s="64"/>
      <c r="D12" s="64"/>
      <c r="E12" s="64"/>
      <c r="F12" s="64"/>
      <c r="G12" s="64"/>
      <c r="H12" s="64"/>
      <c r="I12" s="7">
        <f>I13+I14</f>
        <v>2.6539999999999999</v>
      </c>
    </row>
    <row r="13" spans="1:9" x14ac:dyDescent="0.2">
      <c r="A13" s="63" t="s">
        <v>4</v>
      </c>
      <c r="B13" s="64"/>
      <c r="C13" s="64"/>
      <c r="D13" s="64"/>
      <c r="E13" s="64"/>
      <c r="F13" s="64"/>
      <c r="G13" s="64"/>
      <c r="H13" s="64"/>
      <c r="I13" s="4">
        <v>0</v>
      </c>
    </row>
    <row r="14" spans="1:9" x14ac:dyDescent="0.2">
      <c r="A14" s="63" t="s">
        <v>5</v>
      </c>
      <c r="B14" s="64"/>
      <c r="C14" s="64"/>
      <c r="D14" s="64"/>
      <c r="E14" s="64"/>
      <c r="F14" s="64"/>
      <c r="G14" s="64"/>
      <c r="H14" s="64"/>
      <c r="I14" s="4">
        <v>2.6539999999999999</v>
      </c>
    </row>
    <row r="15" spans="1:9" x14ac:dyDescent="0.2">
      <c r="A15" s="72"/>
      <c r="B15" s="66"/>
      <c r="C15" s="66"/>
      <c r="D15" s="66"/>
      <c r="E15" s="66"/>
      <c r="F15" s="66"/>
      <c r="G15" s="66"/>
      <c r="H15" s="66"/>
      <c r="I15" s="4"/>
    </row>
    <row r="16" spans="1:9" x14ac:dyDescent="0.2">
      <c r="A16" s="57" t="s">
        <v>47</v>
      </c>
      <c r="B16" s="73"/>
      <c r="C16" s="73"/>
      <c r="D16" s="73"/>
      <c r="E16" s="73"/>
      <c r="F16" s="73"/>
      <c r="G16" s="73"/>
      <c r="H16" s="73"/>
      <c r="I16" s="8">
        <f>I18+I19</f>
        <v>2.5000000000000001E-2</v>
      </c>
    </row>
    <row r="17" spans="1:9" x14ac:dyDescent="0.2">
      <c r="A17" s="59" t="s">
        <v>48</v>
      </c>
      <c r="B17" s="60"/>
      <c r="C17" s="60"/>
      <c r="D17" s="60"/>
      <c r="E17" s="60"/>
      <c r="F17" s="60"/>
      <c r="G17" s="60"/>
      <c r="H17" s="71"/>
      <c r="I17" s="9"/>
    </row>
    <row r="18" spans="1:9" x14ac:dyDescent="0.2">
      <c r="A18" s="63" t="s">
        <v>6</v>
      </c>
      <c r="B18" s="64"/>
      <c r="C18" s="64"/>
      <c r="D18" s="64"/>
      <c r="E18" s="64"/>
      <c r="F18" s="64"/>
      <c r="G18" s="64"/>
      <c r="H18" s="64"/>
      <c r="I18" s="10">
        <v>0</v>
      </c>
    </row>
    <row r="19" spans="1:9" x14ac:dyDescent="0.2">
      <c r="A19" s="63" t="s">
        <v>7</v>
      </c>
      <c r="B19" s="64"/>
      <c r="C19" s="64"/>
      <c r="D19" s="64"/>
      <c r="E19" s="64"/>
      <c r="F19" s="64"/>
      <c r="G19" s="64"/>
      <c r="H19" s="64"/>
      <c r="I19" s="4">
        <v>2.5000000000000001E-2</v>
      </c>
    </row>
    <row r="20" spans="1:9" x14ac:dyDescent="0.2">
      <c r="A20" s="63"/>
      <c r="B20" s="64"/>
      <c r="C20" s="64"/>
      <c r="D20" s="64"/>
      <c r="E20" s="64"/>
      <c r="F20" s="64"/>
      <c r="G20" s="64"/>
      <c r="H20" s="64"/>
      <c r="I20" s="4"/>
    </row>
    <row r="21" spans="1:9" x14ac:dyDescent="0.2">
      <c r="A21" s="61" t="s">
        <v>49</v>
      </c>
      <c r="B21" s="64"/>
      <c r="C21" s="64"/>
      <c r="D21" s="64"/>
      <c r="E21" s="64"/>
      <c r="F21" s="64"/>
      <c r="G21" s="64"/>
      <c r="H21" s="64"/>
      <c r="I21" s="8">
        <f>I22+I24</f>
        <v>0</v>
      </c>
    </row>
    <row r="22" spans="1:9" x14ac:dyDescent="0.2">
      <c r="A22" s="65" t="s">
        <v>50</v>
      </c>
      <c r="B22" s="66"/>
      <c r="C22" s="66"/>
      <c r="D22" s="66"/>
      <c r="E22" s="66"/>
      <c r="F22" s="66"/>
      <c r="G22" s="66"/>
      <c r="H22" s="67"/>
      <c r="I22" s="11">
        <v>0</v>
      </c>
    </row>
    <row r="23" spans="1:9" x14ac:dyDescent="0.2">
      <c r="A23" s="68" t="s">
        <v>51</v>
      </c>
      <c r="B23" s="52"/>
      <c r="C23" s="52"/>
      <c r="D23" s="52"/>
      <c r="E23" s="52"/>
      <c r="F23" s="52"/>
      <c r="G23" s="52"/>
      <c r="H23" s="52"/>
      <c r="I23" s="10"/>
    </row>
    <row r="24" spans="1:9" x14ac:dyDescent="0.2">
      <c r="A24" s="69" t="s">
        <v>52</v>
      </c>
      <c r="B24" s="70"/>
      <c r="C24" s="70"/>
      <c r="D24" s="70"/>
      <c r="E24" s="70"/>
      <c r="F24" s="70"/>
      <c r="G24" s="70"/>
      <c r="H24" s="70"/>
      <c r="I24" s="4">
        <v>0</v>
      </c>
    </row>
    <row r="25" spans="1:9" x14ac:dyDescent="0.2">
      <c r="A25" s="63"/>
      <c r="B25" s="64"/>
      <c r="C25" s="64"/>
      <c r="D25" s="64"/>
      <c r="E25" s="64"/>
      <c r="F25" s="64"/>
      <c r="G25" s="64"/>
      <c r="H25" s="64"/>
      <c r="I25" s="4"/>
    </row>
    <row r="26" spans="1:9" x14ac:dyDescent="0.2">
      <c r="A26" s="61" t="s">
        <v>53</v>
      </c>
      <c r="B26" s="64"/>
      <c r="C26" s="64"/>
      <c r="D26" s="64"/>
      <c r="E26" s="64"/>
      <c r="F26" s="64"/>
      <c r="G26" s="64"/>
      <c r="H26" s="64"/>
      <c r="I26" s="7">
        <v>0.94799999999999995</v>
      </c>
    </row>
    <row r="27" spans="1:9" x14ac:dyDescent="0.2">
      <c r="A27" s="63"/>
      <c r="B27" s="64"/>
      <c r="C27" s="64"/>
      <c r="D27" s="64"/>
      <c r="E27" s="64"/>
      <c r="F27" s="64"/>
      <c r="G27" s="64"/>
      <c r="H27" s="64"/>
      <c r="I27" s="7"/>
    </row>
    <row r="28" spans="1:9" x14ac:dyDescent="0.2">
      <c r="A28" s="61" t="s">
        <v>54</v>
      </c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63"/>
      <c r="B29" s="64"/>
      <c r="C29" s="64"/>
      <c r="D29" s="64"/>
      <c r="E29" s="64"/>
      <c r="F29" s="64"/>
      <c r="G29" s="64"/>
      <c r="H29" s="64"/>
      <c r="I29" s="7"/>
    </row>
    <row r="30" spans="1:9" x14ac:dyDescent="0.2">
      <c r="A30" s="61" t="s">
        <v>55</v>
      </c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63"/>
      <c r="B31" s="64"/>
      <c r="C31" s="64"/>
      <c r="D31" s="64"/>
      <c r="E31" s="64"/>
      <c r="F31" s="64"/>
      <c r="G31" s="64"/>
      <c r="H31" s="64"/>
      <c r="I31" s="7"/>
    </row>
    <row r="32" spans="1:9" x14ac:dyDescent="0.2">
      <c r="A32" s="61" t="s">
        <v>56</v>
      </c>
      <c r="B32" s="62"/>
      <c r="C32" s="62"/>
      <c r="D32" s="62"/>
      <c r="E32" s="62"/>
      <c r="F32" s="62"/>
      <c r="G32" s="62"/>
      <c r="H32" s="62"/>
      <c r="I32" s="7">
        <f>I12+I16+I21+I26+I28+I30</f>
        <v>3.6269999999999998</v>
      </c>
    </row>
    <row r="33" spans="1:9" x14ac:dyDescent="0.2">
      <c r="A33" s="63"/>
      <c r="B33" s="64"/>
      <c r="C33" s="64"/>
      <c r="D33" s="64"/>
      <c r="E33" s="64"/>
      <c r="F33" s="64"/>
      <c r="G33" s="64"/>
      <c r="H33" s="64"/>
      <c r="I33" s="7"/>
    </row>
    <row r="34" spans="1:9" x14ac:dyDescent="0.2">
      <c r="A34" s="61" t="s">
        <v>57</v>
      </c>
      <c r="B34" s="62"/>
      <c r="C34" s="62"/>
      <c r="D34" s="62"/>
      <c r="E34" s="62"/>
      <c r="F34" s="62"/>
      <c r="G34" s="62"/>
      <c r="H34" s="62"/>
      <c r="I34" s="7">
        <f>(I36+I38)/2</f>
        <v>1763.8850000000002</v>
      </c>
    </row>
    <row r="35" spans="1:9" x14ac:dyDescent="0.2">
      <c r="A35" s="63"/>
      <c r="B35" s="64"/>
      <c r="C35" s="64"/>
      <c r="D35" s="64"/>
      <c r="E35" s="64"/>
      <c r="F35" s="64"/>
      <c r="G35" s="64"/>
      <c r="H35" s="64"/>
      <c r="I35" s="7"/>
    </row>
    <row r="36" spans="1:9" x14ac:dyDescent="0.2">
      <c r="A36" s="65" t="s">
        <v>58</v>
      </c>
      <c r="B36" s="66"/>
      <c r="C36" s="66"/>
      <c r="D36" s="66"/>
      <c r="E36" s="66"/>
      <c r="F36" s="66"/>
      <c r="G36" s="66"/>
      <c r="H36" s="66"/>
      <c r="I36" s="8">
        <v>3376.51</v>
      </c>
    </row>
    <row r="37" spans="1:9" x14ac:dyDescent="0.2">
      <c r="A37" s="51" t="s">
        <v>114</v>
      </c>
      <c r="B37" s="52"/>
      <c r="C37" s="52"/>
      <c r="D37" s="52"/>
      <c r="E37" s="52"/>
      <c r="F37" s="52"/>
      <c r="G37" s="52"/>
      <c r="H37" s="52"/>
      <c r="I37" s="9"/>
    </row>
    <row r="38" spans="1:9" x14ac:dyDescent="0.2">
      <c r="A38" s="53" t="s">
        <v>59</v>
      </c>
      <c r="B38" s="54"/>
      <c r="C38" s="54"/>
      <c r="D38" s="54"/>
      <c r="E38" s="54"/>
      <c r="F38" s="54"/>
      <c r="G38" s="54"/>
      <c r="H38" s="55"/>
      <c r="I38" s="8">
        <v>151.26</v>
      </c>
    </row>
    <row r="39" spans="1:9" x14ac:dyDescent="0.2">
      <c r="A39" s="51" t="s">
        <v>115</v>
      </c>
      <c r="B39" s="52"/>
      <c r="C39" s="52"/>
      <c r="D39" s="52"/>
      <c r="E39" s="52"/>
      <c r="F39" s="52"/>
      <c r="G39" s="52"/>
      <c r="H39" s="56"/>
      <c r="I39" s="9"/>
    </row>
    <row r="40" spans="1:9" x14ac:dyDescent="0.2">
      <c r="A40" s="57" t="s">
        <v>60</v>
      </c>
      <c r="B40" s="58"/>
      <c r="C40" s="58"/>
      <c r="D40" s="58"/>
      <c r="E40" s="58"/>
      <c r="F40" s="58"/>
      <c r="G40" s="58"/>
      <c r="H40" s="58"/>
      <c r="I40" s="12">
        <f>I32/I34</f>
        <v>2.0562565019828388E-3</v>
      </c>
    </row>
    <row r="41" spans="1:9" x14ac:dyDescent="0.2">
      <c r="A41" s="59" t="s">
        <v>61</v>
      </c>
      <c r="B41" s="60"/>
      <c r="C41" s="60"/>
      <c r="D41" s="60"/>
      <c r="E41" s="60"/>
      <c r="F41" s="60"/>
      <c r="G41" s="60"/>
      <c r="H41" s="60"/>
      <c r="I41" s="9"/>
    </row>
    <row r="42" spans="1:9" x14ac:dyDescent="0.2">
      <c r="A42" s="48"/>
      <c r="B42" s="49"/>
      <c r="C42" s="49"/>
      <c r="D42" s="49"/>
      <c r="E42" s="49"/>
      <c r="F42" s="49"/>
      <c r="G42" s="49"/>
      <c r="H42" s="50"/>
      <c r="I42" s="9"/>
    </row>
    <row r="43" spans="1:9" ht="15" x14ac:dyDescent="0.25">
      <c r="A43" s="77" t="s">
        <v>62</v>
      </c>
      <c r="B43" s="78"/>
      <c r="C43" s="78"/>
      <c r="D43" s="78"/>
      <c r="E43" s="78"/>
      <c r="F43" s="78"/>
      <c r="G43" s="78"/>
      <c r="H43" s="78"/>
      <c r="I43" s="9"/>
    </row>
    <row r="44" spans="1:9" x14ac:dyDescent="0.2">
      <c r="A44" s="61" t="s">
        <v>63</v>
      </c>
      <c r="B44" s="62"/>
      <c r="C44" s="62"/>
      <c r="D44" s="62"/>
      <c r="E44" s="62"/>
      <c r="F44" s="62"/>
      <c r="G44" s="62"/>
      <c r="H44" s="62"/>
      <c r="I44" s="9">
        <v>0</v>
      </c>
    </row>
    <row r="45" spans="1:9" x14ac:dyDescent="0.2">
      <c r="A45" s="61" t="s">
        <v>64</v>
      </c>
      <c r="B45" s="62"/>
      <c r="C45" s="62"/>
      <c r="D45" s="62"/>
      <c r="E45" s="62"/>
      <c r="F45" s="62"/>
      <c r="G45" s="62"/>
      <c r="H45" s="62"/>
      <c r="I45" s="9">
        <f>I46+I47+I48+I49+I50+I52+I54+I56+I58</f>
        <v>1.0469999999999999</v>
      </c>
    </row>
    <row r="46" spans="1:9" x14ac:dyDescent="0.2">
      <c r="A46" s="63" t="s">
        <v>8</v>
      </c>
      <c r="B46" s="64"/>
      <c r="C46" s="64"/>
      <c r="D46" s="64"/>
      <c r="E46" s="64"/>
      <c r="F46" s="64"/>
      <c r="G46" s="64"/>
      <c r="H46" s="64"/>
      <c r="I46" s="10">
        <v>0</v>
      </c>
    </row>
    <row r="47" spans="1:9" x14ac:dyDescent="0.2">
      <c r="A47" s="63" t="s">
        <v>9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10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3" t="s">
        <v>11</v>
      </c>
      <c r="B49" s="64"/>
      <c r="C49" s="64"/>
      <c r="D49" s="64"/>
      <c r="E49" s="64"/>
      <c r="F49" s="64"/>
      <c r="G49" s="64"/>
      <c r="H49" s="64"/>
      <c r="I49" s="4">
        <v>0</v>
      </c>
    </row>
    <row r="50" spans="1:9" x14ac:dyDescent="0.2">
      <c r="A50" s="65" t="s">
        <v>65</v>
      </c>
      <c r="B50" s="66"/>
      <c r="C50" s="66"/>
      <c r="D50" s="66"/>
      <c r="E50" s="66"/>
      <c r="F50" s="66"/>
      <c r="G50" s="66"/>
      <c r="H50" s="67"/>
      <c r="I50" s="11">
        <v>0.48199999999999998</v>
      </c>
    </row>
    <row r="51" spans="1:9" x14ac:dyDescent="0.2">
      <c r="A51" s="68" t="s">
        <v>66</v>
      </c>
      <c r="B51" s="51"/>
      <c r="C51" s="51"/>
      <c r="D51" s="51"/>
      <c r="E51" s="51"/>
      <c r="F51" s="51"/>
      <c r="G51" s="51"/>
      <c r="H51" s="51"/>
      <c r="I51" s="10"/>
    </row>
    <row r="52" spans="1:9" x14ac:dyDescent="0.2">
      <c r="A52" s="65" t="s">
        <v>67</v>
      </c>
      <c r="B52" s="66"/>
      <c r="C52" s="66"/>
      <c r="D52" s="66"/>
      <c r="E52" s="66"/>
      <c r="F52" s="66"/>
      <c r="G52" s="66"/>
      <c r="H52" s="67"/>
      <c r="I52" s="11">
        <v>0.56499999999999995</v>
      </c>
    </row>
    <row r="53" spans="1:9" x14ac:dyDescent="0.2">
      <c r="A53" s="68" t="s">
        <v>68</v>
      </c>
      <c r="B53" s="51"/>
      <c r="C53" s="51"/>
      <c r="D53" s="51"/>
      <c r="E53" s="51"/>
      <c r="F53" s="51"/>
      <c r="G53" s="51"/>
      <c r="H53" s="51"/>
      <c r="I53" s="10"/>
    </row>
    <row r="54" spans="1:9" x14ac:dyDescent="0.2">
      <c r="A54" s="65" t="s">
        <v>69</v>
      </c>
      <c r="B54" s="66"/>
      <c r="C54" s="66"/>
      <c r="D54" s="66"/>
      <c r="E54" s="66"/>
      <c r="F54" s="66"/>
      <c r="G54" s="66"/>
      <c r="H54" s="67"/>
      <c r="I54" s="13">
        <v>0</v>
      </c>
    </row>
    <row r="55" spans="1:9" x14ac:dyDescent="0.2">
      <c r="A55" s="68" t="s">
        <v>70</v>
      </c>
      <c r="B55" s="51"/>
      <c r="C55" s="51"/>
      <c r="D55" s="51"/>
      <c r="E55" s="51"/>
      <c r="F55" s="51"/>
      <c r="G55" s="51"/>
      <c r="H55" s="51"/>
      <c r="I55" s="11"/>
    </row>
    <row r="56" spans="1:9" x14ac:dyDescent="0.2">
      <c r="A56" s="79" t="s">
        <v>136</v>
      </c>
      <c r="B56" s="66"/>
      <c r="C56" s="66"/>
      <c r="D56" s="66"/>
      <c r="E56" s="66"/>
      <c r="F56" s="66"/>
      <c r="G56" s="66"/>
      <c r="H56" s="67"/>
      <c r="I56" s="13">
        <v>0</v>
      </c>
    </row>
    <row r="57" spans="1:9" x14ac:dyDescent="0.2">
      <c r="A57" s="68" t="s">
        <v>70</v>
      </c>
      <c r="B57" s="51"/>
      <c r="C57" s="51"/>
      <c r="D57" s="51"/>
      <c r="E57" s="51"/>
      <c r="F57" s="51"/>
      <c r="G57" s="51"/>
      <c r="H57" s="51"/>
      <c r="I57" s="10"/>
    </row>
    <row r="58" spans="1:9" x14ac:dyDescent="0.2">
      <c r="A58" s="63" t="s">
        <v>71</v>
      </c>
      <c r="B58" s="64"/>
      <c r="C58" s="64"/>
      <c r="D58" s="64"/>
      <c r="E58" s="64"/>
      <c r="F58" s="64"/>
      <c r="G58" s="64"/>
      <c r="H58" s="64"/>
      <c r="I58" s="4">
        <v>0</v>
      </c>
    </row>
    <row r="59" spans="1:9" x14ac:dyDescent="0.2">
      <c r="A59" s="80"/>
      <c r="B59" s="81"/>
      <c r="C59" s="81"/>
      <c r="D59" s="81"/>
      <c r="E59" s="81"/>
      <c r="F59" s="81"/>
      <c r="G59" s="81"/>
      <c r="H59" s="82"/>
      <c r="I59" s="4"/>
    </row>
    <row r="60" spans="1:9" x14ac:dyDescent="0.2">
      <c r="A60" s="57" t="s">
        <v>72</v>
      </c>
      <c r="B60" s="73"/>
      <c r="C60" s="73"/>
      <c r="D60" s="73"/>
      <c r="E60" s="73"/>
      <c r="F60" s="73"/>
      <c r="G60" s="73"/>
      <c r="H60" s="73"/>
      <c r="I60" s="14">
        <f>I45/I38</f>
        <v>6.9218564061880204E-3</v>
      </c>
    </row>
    <row r="61" spans="1:9" x14ac:dyDescent="0.2">
      <c r="A61" s="83" t="s">
        <v>73</v>
      </c>
      <c r="B61" s="57"/>
      <c r="C61" s="57"/>
      <c r="D61" s="57"/>
      <c r="E61" s="57"/>
      <c r="F61" s="57"/>
      <c r="G61" s="57"/>
      <c r="H61" s="57"/>
      <c r="I61" s="9"/>
    </row>
    <row r="62" spans="1:9" x14ac:dyDescent="0.2">
      <c r="A62" s="84" t="s">
        <v>74</v>
      </c>
      <c r="B62" s="85"/>
      <c r="C62" s="85"/>
      <c r="D62" s="85"/>
      <c r="E62" s="85"/>
      <c r="F62" s="85"/>
      <c r="G62" s="85"/>
      <c r="H62" s="85"/>
      <c r="I62" s="15">
        <v>5.0000000000000001E-3</v>
      </c>
    </row>
    <row r="63" spans="1:9" x14ac:dyDescent="0.2">
      <c r="A63" s="83" t="s">
        <v>75</v>
      </c>
      <c r="B63" s="57"/>
      <c r="C63" s="57"/>
      <c r="D63" s="57"/>
      <c r="E63" s="57"/>
      <c r="F63" s="57"/>
      <c r="G63" s="57"/>
      <c r="H63" s="57"/>
      <c r="I63" s="10"/>
    </row>
    <row r="64" spans="1:9" x14ac:dyDescent="0.2">
      <c r="A64" s="86" t="s">
        <v>76</v>
      </c>
      <c r="B64" s="87"/>
      <c r="C64" s="87"/>
      <c r="D64" s="87"/>
      <c r="E64" s="87"/>
      <c r="F64" s="87"/>
      <c r="G64" s="87"/>
      <c r="H64" s="88"/>
      <c r="I64" s="15">
        <f>I62-I60</f>
        <v>-1.9218564061880203E-3</v>
      </c>
    </row>
    <row r="65" spans="1:9" x14ac:dyDescent="0.2">
      <c r="A65" s="89" t="s">
        <v>77</v>
      </c>
      <c r="B65" s="90"/>
      <c r="C65" s="90"/>
      <c r="D65" s="90"/>
      <c r="E65" s="90"/>
      <c r="F65" s="90"/>
      <c r="G65" s="90"/>
      <c r="H65" s="90"/>
      <c r="I65" s="10"/>
    </row>
    <row r="66" spans="1:9" x14ac:dyDescent="0.2">
      <c r="A66" s="48"/>
      <c r="B66" s="49"/>
      <c r="C66" s="49"/>
      <c r="D66" s="49"/>
      <c r="E66" s="49"/>
      <c r="F66" s="49"/>
      <c r="G66" s="49"/>
      <c r="H66" s="50"/>
      <c r="I66" s="10"/>
    </row>
    <row r="67" spans="1:9" x14ac:dyDescent="0.2">
      <c r="A67" s="59" t="s">
        <v>78</v>
      </c>
      <c r="B67" s="70"/>
      <c r="C67" s="70"/>
      <c r="D67" s="70"/>
      <c r="E67" s="70"/>
      <c r="F67" s="70"/>
      <c r="G67" s="70"/>
      <c r="H67" s="70"/>
      <c r="I67" s="16">
        <v>0</v>
      </c>
    </row>
    <row r="68" spans="1:9" x14ac:dyDescent="0.2">
      <c r="A68" s="86" t="s">
        <v>79</v>
      </c>
      <c r="B68" s="87"/>
      <c r="C68" s="87"/>
      <c r="D68" s="87"/>
      <c r="E68" s="87"/>
      <c r="F68" s="87"/>
      <c r="G68" s="87"/>
      <c r="H68" s="88"/>
      <c r="I68" s="12">
        <f>(I45-I67)/I38</f>
        <v>6.9218564061880204E-3</v>
      </c>
    </row>
    <row r="69" spans="1:9" x14ac:dyDescent="0.2">
      <c r="A69" s="89" t="s">
        <v>80</v>
      </c>
      <c r="B69" s="89"/>
      <c r="C69" s="89"/>
      <c r="D69" s="89"/>
      <c r="E69" s="89"/>
      <c r="F69" s="89"/>
      <c r="G69" s="89"/>
      <c r="H69" s="89"/>
      <c r="I69" s="10"/>
    </row>
    <row r="70" spans="1:9" x14ac:dyDescent="0.2">
      <c r="A70" s="48"/>
      <c r="B70" s="49"/>
      <c r="C70" s="49"/>
      <c r="D70" s="49"/>
      <c r="E70" s="49"/>
      <c r="F70" s="49"/>
      <c r="G70" s="49"/>
      <c r="H70" s="50"/>
      <c r="I70" s="4"/>
    </row>
    <row r="71" spans="1:9" x14ac:dyDescent="0.2">
      <c r="A71" s="59" t="s">
        <v>81</v>
      </c>
      <c r="B71" s="70"/>
      <c r="C71" s="70"/>
      <c r="D71" s="70"/>
      <c r="E71" s="70"/>
      <c r="F71" s="70"/>
      <c r="G71" s="70"/>
      <c r="H71" s="70"/>
      <c r="I71" s="7"/>
    </row>
    <row r="72" spans="1:9" x14ac:dyDescent="0.2">
      <c r="A72" s="91" t="s">
        <v>82</v>
      </c>
      <c r="B72" s="64"/>
      <c r="C72" s="64"/>
      <c r="D72" s="64"/>
      <c r="E72" s="64"/>
      <c r="F72" s="64"/>
      <c r="G72" s="64"/>
      <c r="H72" s="64"/>
      <c r="I72" s="7">
        <f>I32+I45-I67</f>
        <v>4.6739999999999995</v>
      </c>
    </row>
    <row r="73" spans="1:9" x14ac:dyDescent="0.2">
      <c r="A73" s="91" t="s">
        <v>83</v>
      </c>
      <c r="B73" s="64"/>
      <c r="C73" s="64"/>
      <c r="D73" s="64"/>
      <c r="E73" s="64"/>
      <c r="F73" s="64"/>
      <c r="G73" s="64"/>
      <c r="H73" s="64"/>
      <c r="I73" s="17">
        <f>I72/I34</f>
        <v>2.6498326138041871E-3</v>
      </c>
    </row>
    <row r="74" spans="1:9" x14ac:dyDescent="0.2">
      <c r="A74" s="63"/>
      <c r="B74" s="64"/>
      <c r="C74" s="64"/>
      <c r="D74" s="64"/>
      <c r="E74" s="64"/>
      <c r="F74" s="64"/>
      <c r="G74" s="64"/>
      <c r="H74" s="64"/>
      <c r="I74" s="7"/>
    </row>
    <row r="75" spans="1:9" x14ac:dyDescent="0.2">
      <c r="A75" s="61" t="s">
        <v>84</v>
      </c>
      <c r="B75" s="62"/>
      <c r="C75" s="62"/>
      <c r="D75" s="62"/>
      <c r="E75" s="62"/>
      <c r="F75" s="62"/>
      <c r="G75" s="62"/>
      <c r="H75" s="62"/>
      <c r="I75" s="8"/>
    </row>
    <row r="76" spans="1:9" x14ac:dyDescent="0.2">
      <c r="A76" s="91" t="s">
        <v>85</v>
      </c>
      <c r="B76" s="64"/>
      <c r="C76" s="64"/>
      <c r="D76" s="64"/>
      <c r="E76" s="64"/>
      <c r="F76" s="64"/>
      <c r="G76" s="64"/>
      <c r="H76" s="92"/>
      <c r="I76" s="18">
        <v>0.02</v>
      </c>
    </row>
    <row r="77" spans="1:9" x14ac:dyDescent="0.2">
      <c r="A77" s="93" t="s">
        <v>135</v>
      </c>
      <c r="B77" s="64"/>
      <c r="C77" s="64"/>
      <c r="D77" s="64"/>
      <c r="E77" s="64"/>
      <c r="F77" s="64"/>
      <c r="G77" s="64"/>
      <c r="H77" s="64"/>
      <c r="I77" s="9"/>
    </row>
    <row r="78" spans="1:9" x14ac:dyDescent="0.2">
      <c r="A78" s="91" t="s">
        <v>86</v>
      </c>
      <c r="B78" s="64"/>
      <c r="C78" s="64"/>
      <c r="D78" s="64"/>
      <c r="E78" s="64"/>
      <c r="F78" s="64"/>
      <c r="G78" s="64"/>
      <c r="H78" s="64"/>
      <c r="I78" s="19">
        <f>I40+I76</f>
        <v>2.205625650198284E-2</v>
      </c>
    </row>
    <row r="79" spans="1:9" x14ac:dyDescent="0.2">
      <c r="A79" s="28"/>
      <c r="B79" s="28"/>
      <c r="C79" s="28"/>
      <c r="D79" s="28"/>
      <c r="E79" s="28"/>
      <c r="F79" s="28"/>
      <c r="G79" s="28"/>
      <c r="H79" s="28"/>
      <c r="I79" s="28"/>
    </row>
    <row r="81" spans="9:9" x14ac:dyDescent="0.2">
      <c r="I81">
        <v>14924</v>
      </c>
    </row>
  </sheetData>
  <mergeCells count="77">
    <mergeCell ref="A13:H13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1:H11"/>
    <mergeCell ref="A12:H12"/>
    <mergeCell ref="A25:H25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37:H3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61:H61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73:H73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4:H74"/>
    <mergeCell ref="A75:H75"/>
    <mergeCell ref="A76:H76"/>
    <mergeCell ref="A77:H77"/>
    <mergeCell ref="A78:H7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rightToLeft="1" topLeftCell="A46" workbookViewId="0">
      <selection activeCell="K74" sqref="K74"/>
    </sheetView>
  </sheetViews>
  <sheetFormatPr defaultRowHeight="12.75" x14ac:dyDescent="0.2"/>
  <cols>
    <col min="9" max="9" width="10.140625" bestFit="1" customWidth="1"/>
  </cols>
  <sheetData>
    <row r="2" spans="1:9" x14ac:dyDescent="0.2">
      <c r="A2" s="76" t="s">
        <v>0</v>
      </c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4"/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6" t="s">
        <v>109</v>
      </c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/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 t="s">
        <v>1</v>
      </c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/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 t="s">
        <v>108</v>
      </c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74"/>
      <c r="B9" s="75"/>
      <c r="C9" s="75"/>
      <c r="D9" s="75"/>
      <c r="E9" s="75"/>
      <c r="F9" s="75"/>
      <c r="G9" s="75"/>
      <c r="H9" s="75"/>
      <c r="I9" s="75"/>
    </row>
    <row r="10" spans="1:9" x14ac:dyDescent="0.2">
      <c r="A10" s="63"/>
      <c r="B10" s="64"/>
      <c r="C10" s="64"/>
      <c r="D10" s="64"/>
      <c r="E10" s="64"/>
      <c r="F10" s="64"/>
      <c r="G10" s="64"/>
      <c r="H10" s="64"/>
      <c r="I10" s="1" t="s">
        <v>3</v>
      </c>
    </row>
    <row r="11" spans="1:9" x14ac:dyDescent="0.2">
      <c r="A11" s="61" t="s">
        <v>45</v>
      </c>
      <c r="B11" s="62"/>
      <c r="C11" s="62"/>
      <c r="D11" s="62"/>
      <c r="E11" s="62"/>
      <c r="F11" s="62"/>
      <c r="G11" s="62"/>
      <c r="H11" s="62"/>
      <c r="I11" s="1"/>
    </row>
    <row r="12" spans="1:9" x14ac:dyDescent="0.2">
      <c r="A12" s="61" t="s">
        <v>46</v>
      </c>
      <c r="B12" s="64"/>
      <c r="C12" s="64"/>
      <c r="D12" s="64"/>
      <c r="E12" s="64"/>
      <c r="F12" s="64"/>
      <c r="G12" s="64"/>
      <c r="H12" s="64"/>
      <c r="I12" s="7">
        <f>I13+I14</f>
        <v>0.23</v>
      </c>
    </row>
    <row r="13" spans="1:9" x14ac:dyDescent="0.2">
      <c r="A13" s="63" t="s">
        <v>4</v>
      </c>
      <c r="B13" s="64"/>
      <c r="C13" s="64"/>
      <c r="D13" s="64"/>
      <c r="E13" s="64"/>
      <c r="F13" s="64"/>
      <c r="G13" s="64"/>
      <c r="H13" s="64"/>
      <c r="I13" s="4">
        <v>0</v>
      </c>
    </row>
    <row r="14" spans="1:9" x14ac:dyDescent="0.2">
      <c r="A14" s="63" t="s">
        <v>5</v>
      </c>
      <c r="B14" s="64"/>
      <c r="C14" s="64"/>
      <c r="D14" s="64"/>
      <c r="E14" s="64"/>
      <c r="F14" s="64"/>
      <c r="G14" s="64"/>
      <c r="H14" s="64"/>
      <c r="I14" s="4">
        <v>0.23</v>
      </c>
    </row>
    <row r="15" spans="1:9" x14ac:dyDescent="0.2">
      <c r="A15" s="72"/>
      <c r="B15" s="66"/>
      <c r="C15" s="66"/>
      <c r="D15" s="66"/>
      <c r="E15" s="66"/>
      <c r="F15" s="66"/>
      <c r="G15" s="66"/>
      <c r="H15" s="66"/>
      <c r="I15" s="4"/>
    </row>
    <row r="16" spans="1:9" x14ac:dyDescent="0.2">
      <c r="A16" s="57" t="s">
        <v>47</v>
      </c>
      <c r="B16" s="73"/>
      <c r="C16" s="73"/>
      <c r="D16" s="73"/>
      <c r="E16" s="73"/>
      <c r="F16" s="73"/>
      <c r="G16" s="73"/>
      <c r="H16" s="73"/>
      <c r="I16" s="8">
        <f>I18+I19</f>
        <v>0</v>
      </c>
    </row>
    <row r="17" spans="1:9" x14ac:dyDescent="0.2">
      <c r="A17" s="59" t="s">
        <v>48</v>
      </c>
      <c r="B17" s="60"/>
      <c r="C17" s="60"/>
      <c r="D17" s="60"/>
      <c r="E17" s="60"/>
      <c r="F17" s="60"/>
      <c r="G17" s="60"/>
      <c r="H17" s="71"/>
      <c r="I17" s="9"/>
    </row>
    <row r="18" spans="1:9" x14ac:dyDescent="0.2">
      <c r="A18" s="63" t="s">
        <v>6</v>
      </c>
      <c r="B18" s="64"/>
      <c r="C18" s="64"/>
      <c r="D18" s="64"/>
      <c r="E18" s="64"/>
      <c r="F18" s="64"/>
      <c r="G18" s="64"/>
      <c r="H18" s="64"/>
      <c r="I18" s="10">
        <v>0</v>
      </c>
    </row>
    <row r="19" spans="1:9" x14ac:dyDescent="0.2">
      <c r="A19" s="63" t="s">
        <v>7</v>
      </c>
      <c r="B19" s="64"/>
      <c r="C19" s="64"/>
      <c r="D19" s="64"/>
      <c r="E19" s="64"/>
      <c r="F19" s="64"/>
      <c r="G19" s="64"/>
      <c r="H19" s="64"/>
      <c r="I19" s="4">
        <v>0</v>
      </c>
    </row>
    <row r="20" spans="1:9" x14ac:dyDescent="0.2">
      <c r="A20" s="63"/>
      <c r="B20" s="64"/>
      <c r="C20" s="64"/>
      <c r="D20" s="64"/>
      <c r="E20" s="64"/>
      <c r="F20" s="64"/>
      <c r="G20" s="64"/>
      <c r="H20" s="64"/>
      <c r="I20" s="4"/>
    </row>
    <row r="21" spans="1:9" x14ac:dyDescent="0.2">
      <c r="A21" s="61" t="s">
        <v>49</v>
      </c>
      <c r="B21" s="64"/>
      <c r="C21" s="64"/>
      <c r="D21" s="64"/>
      <c r="E21" s="64"/>
      <c r="F21" s="64"/>
      <c r="G21" s="64"/>
      <c r="H21" s="64"/>
      <c r="I21" s="8">
        <f>I22+I24</f>
        <v>0</v>
      </c>
    </row>
    <row r="22" spans="1:9" x14ac:dyDescent="0.2">
      <c r="A22" s="65" t="s">
        <v>50</v>
      </c>
      <c r="B22" s="66"/>
      <c r="C22" s="66"/>
      <c r="D22" s="66"/>
      <c r="E22" s="66"/>
      <c r="F22" s="66"/>
      <c r="G22" s="66"/>
      <c r="H22" s="67"/>
      <c r="I22" s="11">
        <v>0</v>
      </c>
    </row>
    <row r="23" spans="1:9" x14ac:dyDescent="0.2">
      <c r="A23" s="68" t="s">
        <v>51</v>
      </c>
      <c r="B23" s="52"/>
      <c r="C23" s="52"/>
      <c r="D23" s="52"/>
      <c r="E23" s="52"/>
      <c r="F23" s="52"/>
      <c r="G23" s="52"/>
      <c r="H23" s="52"/>
      <c r="I23" s="10"/>
    </row>
    <row r="24" spans="1:9" x14ac:dyDescent="0.2">
      <c r="A24" s="69" t="s">
        <v>52</v>
      </c>
      <c r="B24" s="70"/>
      <c r="C24" s="70"/>
      <c r="D24" s="70"/>
      <c r="E24" s="70"/>
      <c r="F24" s="70"/>
      <c r="G24" s="70"/>
      <c r="H24" s="70"/>
      <c r="I24" s="4">
        <v>0</v>
      </c>
    </row>
    <row r="25" spans="1:9" x14ac:dyDescent="0.2">
      <c r="A25" s="63"/>
      <c r="B25" s="64"/>
      <c r="C25" s="64"/>
      <c r="D25" s="64"/>
      <c r="E25" s="64"/>
      <c r="F25" s="64"/>
      <c r="G25" s="64"/>
      <c r="H25" s="64"/>
      <c r="I25" s="4"/>
    </row>
    <row r="26" spans="1:9" x14ac:dyDescent="0.2">
      <c r="A26" s="61" t="s">
        <v>53</v>
      </c>
      <c r="B26" s="64"/>
      <c r="C26" s="64"/>
      <c r="D26" s="64"/>
      <c r="E26" s="64"/>
      <c r="F26" s="64"/>
      <c r="G26" s="64"/>
      <c r="H26" s="64"/>
      <c r="I26" s="7">
        <v>0</v>
      </c>
    </row>
    <row r="27" spans="1:9" x14ac:dyDescent="0.2">
      <c r="A27" s="63"/>
      <c r="B27" s="64"/>
      <c r="C27" s="64"/>
      <c r="D27" s="64"/>
      <c r="E27" s="64"/>
      <c r="F27" s="64"/>
      <c r="G27" s="64"/>
      <c r="H27" s="64"/>
      <c r="I27" s="7"/>
    </row>
    <row r="28" spans="1:9" x14ac:dyDescent="0.2">
      <c r="A28" s="61" t="s">
        <v>54</v>
      </c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63"/>
      <c r="B29" s="64"/>
      <c r="C29" s="64"/>
      <c r="D29" s="64"/>
      <c r="E29" s="64"/>
      <c r="F29" s="64"/>
      <c r="G29" s="64"/>
      <c r="H29" s="64"/>
      <c r="I29" s="7"/>
    </row>
    <row r="30" spans="1:9" x14ac:dyDescent="0.2">
      <c r="A30" s="61" t="s">
        <v>55</v>
      </c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63"/>
      <c r="B31" s="64"/>
      <c r="C31" s="64"/>
      <c r="D31" s="64"/>
      <c r="E31" s="64"/>
      <c r="F31" s="64"/>
      <c r="G31" s="64"/>
      <c r="H31" s="64"/>
      <c r="I31" s="7"/>
    </row>
    <row r="32" spans="1:9" x14ac:dyDescent="0.2">
      <c r="A32" s="61" t="s">
        <v>56</v>
      </c>
      <c r="B32" s="62"/>
      <c r="C32" s="62"/>
      <c r="D32" s="62"/>
      <c r="E32" s="62"/>
      <c r="F32" s="62"/>
      <c r="G32" s="62"/>
      <c r="H32" s="62"/>
      <c r="I32" s="7">
        <f>I12+I16+I21+I26+I28+I30</f>
        <v>0.23</v>
      </c>
    </row>
    <row r="33" spans="1:9" x14ac:dyDescent="0.2">
      <c r="A33" s="63"/>
      <c r="B33" s="64"/>
      <c r="C33" s="64"/>
      <c r="D33" s="64"/>
      <c r="E33" s="64"/>
      <c r="F33" s="64"/>
      <c r="G33" s="64"/>
      <c r="H33" s="64"/>
      <c r="I33" s="7"/>
    </row>
    <row r="34" spans="1:9" x14ac:dyDescent="0.2">
      <c r="A34" s="61" t="s">
        <v>57</v>
      </c>
      <c r="B34" s="62"/>
      <c r="C34" s="62"/>
      <c r="D34" s="62"/>
      <c r="E34" s="62"/>
      <c r="F34" s="62"/>
      <c r="G34" s="62"/>
      <c r="H34" s="62"/>
      <c r="I34" s="7">
        <f>(I36+I38)/2</f>
        <v>809.27</v>
      </c>
    </row>
    <row r="35" spans="1:9" x14ac:dyDescent="0.2">
      <c r="A35" s="63"/>
      <c r="B35" s="64"/>
      <c r="C35" s="64"/>
      <c r="D35" s="64"/>
      <c r="E35" s="64"/>
      <c r="F35" s="64"/>
      <c r="G35" s="64"/>
      <c r="H35" s="64"/>
      <c r="I35" s="7"/>
    </row>
    <row r="36" spans="1:9" x14ac:dyDescent="0.2">
      <c r="A36" s="65" t="s">
        <v>58</v>
      </c>
      <c r="B36" s="66"/>
      <c r="C36" s="66"/>
      <c r="D36" s="66"/>
      <c r="E36" s="66"/>
      <c r="F36" s="66"/>
      <c r="G36" s="66"/>
      <c r="H36" s="66"/>
      <c r="I36" s="8">
        <v>809.27</v>
      </c>
    </row>
    <row r="37" spans="1:9" x14ac:dyDescent="0.2">
      <c r="A37" s="51" t="s">
        <v>114</v>
      </c>
      <c r="B37" s="52"/>
      <c r="C37" s="52"/>
      <c r="D37" s="52"/>
      <c r="E37" s="52"/>
      <c r="F37" s="52"/>
      <c r="G37" s="52"/>
      <c r="H37" s="52"/>
      <c r="I37" s="9"/>
    </row>
    <row r="38" spans="1:9" x14ac:dyDescent="0.2">
      <c r="A38" s="53" t="s">
        <v>59</v>
      </c>
      <c r="B38" s="54"/>
      <c r="C38" s="54"/>
      <c r="D38" s="54"/>
      <c r="E38" s="54"/>
      <c r="F38" s="54"/>
      <c r="G38" s="54"/>
      <c r="H38" s="55"/>
      <c r="I38" s="8">
        <v>809.27</v>
      </c>
    </row>
    <row r="39" spans="1:9" x14ac:dyDescent="0.2">
      <c r="A39" s="51" t="s">
        <v>115</v>
      </c>
      <c r="B39" s="52"/>
      <c r="C39" s="52"/>
      <c r="D39" s="52"/>
      <c r="E39" s="52"/>
      <c r="F39" s="52"/>
      <c r="G39" s="52"/>
      <c r="H39" s="56"/>
      <c r="I39" s="9"/>
    </row>
    <row r="40" spans="1:9" x14ac:dyDescent="0.2">
      <c r="A40" s="57" t="s">
        <v>60</v>
      </c>
      <c r="B40" s="58"/>
      <c r="C40" s="58"/>
      <c r="D40" s="58"/>
      <c r="E40" s="58"/>
      <c r="F40" s="58"/>
      <c r="G40" s="58"/>
      <c r="H40" s="58"/>
      <c r="I40" s="12">
        <f>I32/I34</f>
        <v>2.8420675423529852E-4</v>
      </c>
    </row>
    <row r="41" spans="1:9" x14ac:dyDescent="0.2">
      <c r="A41" s="59" t="s">
        <v>61</v>
      </c>
      <c r="B41" s="60"/>
      <c r="C41" s="60"/>
      <c r="D41" s="60"/>
      <c r="E41" s="60"/>
      <c r="F41" s="60"/>
      <c r="G41" s="60"/>
      <c r="H41" s="60"/>
      <c r="I41" s="9"/>
    </row>
    <row r="42" spans="1:9" x14ac:dyDescent="0.2">
      <c r="A42" s="48"/>
      <c r="B42" s="49"/>
      <c r="C42" s="49"/>
      <c r="D42" s="49"/>
      <c r="E42" s="49"/>
      <c r="F42" s="49"/>
      <c r="G42" s="49"/>
      <c r="H42" s="50"/>
      <c r="I42" s="9"/>
    </row>
    <row r="43" spans="1:9" ht="15" x14ac:dyDescent="0.25">
      <c r="A43" s="77" t="s">
        <v>62</v>
      </c>
      <c r="B43" s="78"/>
      <c r="C43" s="78"/>
      <c r="D43" s="78"/>
      <c r="E43" s="78"/>
      <c r="F43" s="78"/>
      <c r="G43" s="78"/>
      <c r="H43" s="78"/>
      <c r="I43" s="9"/>
    </row>
    <row r="44" spans="1:9" x14ac:dyDescent="0.2">
      <c r="A44" s="61" t="s">
        <v>63</v>
      </c>
      <c r="B44" s="62"/>
      <c r="C44" s="62"/>
      <c r="D44" s="62"/>
      <c r="E44" s="62"/>
      <c r="F44" s="62"/>
      <c r="G44" s="62"/>
      <c r="H44" s="62"/>
      <c r="I44" s="9">
        <v>0</v>
      </c>
    </row>
    <row r="45" spans="1:9" x14ac:dyDescent="0.2">
      <c r="A45" s="61" t="s">
        <v>64</v>
      </c>
      <c r="B45" s="62"/>
      <c r="C45" s="62"/>
      <c r="D45" s="62"/>
      <c r="E45" s="62"/>
      <c r="F45" s="62"/>
      <c r="G45" s="62"/>
      <c r="H45" s="62"/>
      <c r="I45" s="9">
        <f>I46+I47+I48+I49+I50+I52+I54+I56+I58</f>
        <v>5.0999999999999997E-2</v>
      </c>
    </row>
    <row r="46" spans="1:9" x14ac:dyDescent="0.2">
      <c r="A46" s="63" t="s">
        <v>8</v>
      </c>
      <c r="B46" s="64"/>
      <c r="C46" s="64"/>
      <c r="D46" s="64"/>
      <c r="E46" s="64"/>
      <c r="F46" s="64"/>
      <c r="G46" s="64"/>
      <c r="H46" s="64"/>
      <c r="I46" s="10">
        <v>0</v>
      </c>
    </row>
    <row r="47" spans="1:9" x14ac:dyDescent="0.2">
      <c r="A47" s="63" t="s">
        <v>9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10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3" t="s">
        <v>11</v>
      </c>
      <c r="B49" s="64"/>
      <c r="C49" s="64"/>
      <c r="D49" s="64"/>
      <c r="E49" s="64"/>
      <c r="F49" s="64"/>
      <c r="G49" s="64"/>
      <c r="H49" s="64"/>
      <c r="I49" s="4">
        <v>0</v>
      </c>
    </row>
    <row r="50" spans="1:9" x14ac:dyDescent="0.2">
      <c r="A50" s="65" t="s">
        <v>65</v>
      </c>
      <c r="B50" s="66"/>
      <c r="C50" s="66"/>
      <c r="D50" s="66"/>
      <c r="E50" s="66"/>
      <c r="F50" s="66"/>
      <c r="G50" s="66"/>
      <c r="H50" s="67"/>
      <c r="I50" s="11">
        <v>5.0999999999999997E-2</v>
      </c>
    </row>
    <row r="51" spans="1:9" x14ac:dyDescent="0.2">
      <c r="A51" s="68" t="s">
        <v>66</v>
      </c>
      <c r="B51" s="51"/>
      <c r="C51" s="51"/>
      <c r="D51" s="51"/>
      <c r="E51" s="51"/>
      <c r="F51" s="51"/>
      <c r="G51" s="51"/>
      <c r="H51" s="51"/>
      <c r="I51" s="10"/>
    </row>
    <row r="52" spans="1:9" x14ac:dyDescent="0.2">
      <c r="A52" s="65" t="s">
        <v>67</v>
      </c>
      <c r="B52" s="66"/>
      <c r="C52" s="66"/>
      <c r="D52" s="66"/>
      <c r="E52" s="66"/>
      <c r="F52" s="66"/>
      <c r="G52" s="66"/>
      <c r="H52" s="67"/>
      <c r="I52" s="11">
        <v>0</v>
      </c>
    </row>
    <row r="53" spans="1:9" x14ac:dyDescent="0.2">
      <c r="A53" s="68" t="s">
        <v>68</v>
      </c>
      <c r="B53" s="51"/>
      <c r="C53" s="51"/>
      <c r="D53" s="51"/>
      <c r="E53" s="51"/>
      <c r="F53" s="51"/>
      <c r="G53" s="51"/>
      <c r="H53" s="51"/>
      <c r="I53" s="10"/>
    </row>
    <row r="54" spans="1:9" x14ac:dyDescent="0.2">
      <c r="A54" s="65" t="s">
        <v>69</v>
      </c>
      <c r="B54" s="66"/>
      <c r="C54" s="66"/>
      <c r="D54" s="66"/>
      <c r="E54" s="66"/>
      <c r="F54" s="66"/>
      <c r="G54" s="66"/>
      <c r="H54" s="67"/>
      <c r="I54" s="13">
        <v>0</v>
      </c>
    </row>
    <row r="55" spans="1:9" x14ac:dyDescent="0.2">
      <c r="A55" s="68" t="s">
        <v>70</v>
      </c>
      <c r="B55" s="51"/>
      <c r="C55" s="51"/>
      <c r="D55" s="51"/>
      <c r="E55" s="51"/>
      <c r="F55" s="51"/>
      <c r="G55" s="51"/>
      <c r="H55" s="51"/>
      <c r="I55" s="11"/>
    </row>
    <row r="56" spans="1:9" x14ac:dyDescent="0.2">
      <c r="A56" s="79" t="s">
        <v>136</v>
      </c>
      <c r="B56" s="66"/>
      <c r="C56" s="66"/>
      <c r="D56" s="66"/>
      <c r="E56" s="66"/>
      <c r="F56" s="66"/>
      <c r="G56" s="66"/>
      <c r="H56" s="67"/>
      <c r="I56" s="13">
        <v>0</v>
      </c>
    </row>
    <row r="57" spans="1:9" x14ac:dyDescent="0.2">
      <c r="A57" s="68" t="s">
        <v>70</v>
      </c>
      <c r="B57" s="51"/>
      <c r="C57" s="51"/>
      <c r="D57" s="51"/>
      <c r="E57" s="51"/>
      <c r="F57" s="51"/>
      <c r="G57" s="51"/>
      <c r="H57" s="51"/>
      <c r="I57" s="10"/>
    </row>
    <row r="58" spans="1:9" x14ac:dyDescent="0.2">
      <c r="A58" s="63" t="s">
        <v>71</v>
      </c>
      <c r="B58" s="64"/>
      <c r="C58" s="64"/>
      <c r="D58" s="64"/>
      <c r="E58" s="64"/>
      <c r="F58" s="64"/>
      <c r="G58" s="64"/>
      <c r="H58" s="64"/>
      <c r="I58" s="4">
        <v>0</v>
      </c>
    </row>
    <row r="59" spans="1:9" x14ac:dyDescent="0.2">
      <c r="A59" s="80"/>
      <c r="B59" s="81"/>
      <c r="C59" s="81"/>
      <c r="D59" s="81"/>
      <c r="E59" s="81"/>
      <c r="F59" s="81"/>
      <c r="G59" s="81"/>
      <c r="H59" s="82"/>
      <c r="I59" s="4"/>
    </row>
    <row r="60" spans="1:9" x14ac:dyDescent="0.2">
      <c r="A60" s="57" t="s">
        <v>72</v>
      </c>
      <c r="B60" s="73"/>
      <c r="C60" s="73"/>
      <c r="D60" s="73"/>
      <c r="E60" s="73"/>
      <c r="F60" s="73"/>
      <c r="G60" s="73"/>
      <c r="H60" s="73"/>
      <c r="I60" s="14">
        <f>I45/I38</f>
        <v>6.301975854782705E-5</v>
      </c>
    </row>
    <row r="61" spans="1:9" x14ac:dyDescent="0.2">
      <c r="A61" s="83" t="s">
        <v>73</v>
      </c>
      <c r="B61" s="57"/>
      <c r="C61" s="57"/>
      <c r="D61" s="57"/>
      <c r="E61" s="57"/>
      <c r="F61" s="57"/>
      <c r="G61" s="57"/>
      <c r="H61" s="57"/>
      <c r="I61" s="9"/>
    </row>
    <row r="62" spans="1:9" x14ac:dyDescent="0.2">
      <c r="A62" s="84" t="s">
        <v>74</v>
      </c>
      <c r="B62" s="85"/>
      <c r="C62" s="85"/>
      <c r="D62" s="85"/>
      <c r="E62" s="85"/>
      <c r="F62" s="85"/>
      <c r="G62" s="85"/>
      <c r="H62" s="85"/>
      <c r="I62" s="15">
        <v>2.5000000000000001E-3</v>
      </c>
    </row>
    <row r="63" spans="1:9" x14ac:dyDescent="0.2">
      <c r="A63" s="83" t="s">
        <v>75</v>
      </c>
      <c r="B63" s="57"/>
      <c r="C63" s="57"/>
      <c r="D63" s="57"/>
      <c r="E63" s="57"/>
      <c r="F63" s="57"/>
      <c r="G63" s="57"/>
      <c r="H63" s="57"/>
      <c r="I63" s="10"/>
    </row>
    <row r="64" spans="1:9" x14ac:dyDescent="0.2">
      <c r="A64" s="86" t="s">
        <v>76</v>
      </c>
      <c r="B64" s="87"/>
      <c r="C64" s="87"/>
      <c r="D64" s="87"/>
      <c r="E64" s="87"/>
      <c r="F64" s="87"/>
      <c r="G64" s="87"/>
      <c r="H64" s="88"/>
      <c r="I64" s="15">
        <f>I62-I60</f>
        <v>2.436980241452173E-3</v>
      </c>
    </row>
    <row r="65" spans="1:9" x14ac:dyDescent="0.2">
      <c r="A65" s="89" t="s">
        <v>77</v>
      </c>
      <c r="B65" s="90"/>
      <c r="C65" s="90"/>
      <c r="D65" s="90"/>
      <c r="E65" s="90"/>
      <c r="F65" s="90"/>
      <c r="G65" s="90"/>
      <c r="H65" s="90"/>
      <c r="I65" s="10"/>
    </row>
    <row r="66" spans="1:9" x14ac:dyDescent="0.2">
      <c r="A66" s="48"/>
      <c r="B66" s="49"/>
      <c r="C66" s="49"/>
      <c r="D66" s="49"/>
      <c r="E66" s="49"/>
      <c r="F66" s="49"/>
      <c r="G66" s="49"/>
      <c r="H66" s="50"/>
      <c r="I66" s="10"/>
    </row>
    <row r="67" spans="1:9" x14ac:dyDescent="0.2">
      <c r="A67" s="59" t="s">
        <v>78</v>
      </c>
      <c r="B67" s="70"/>
      <c r="C67" s="70"/>
      <c r="D67" s="70"/>
      <c r="E67" s="70"/>
      <c r="F67" s="70"/>
      <c r="G67" s="70"/>
      <c r="H67" s="70"/>
      <c r="I67" s="16">
        <v>0</v>
      </c>
    </row>
    <row r="68" spans="1:9" x14ac:dyDescent="0.2">
      <c r="A68" s="86" t="s">
        <v>79</v>
      </c>
      <c r="B68" s="87"/>
      <c r="C68" s="87"/>
      <c r="D68" s="87"/>
      <c r="E68" s="87"/>
      <c r="F68" s="87"/>
      <c r="G68" s="87"/>
      <c r="H68" s="88"/>
      <c r="I68" s="12">
        <f>(I45-I67)/I38</f>
        <v>6.301975854782705E-5</v>
      </c>
    </row>
    <row r="69" spans="1:9" x14ac:dyDescent="0.2">
      <c r="A69" s="89" t="s">
        <v>80</v>
      </c>
      <c r="B69" s="89"/>
      <c r="C69" s="89"/>
      <c r="D69" s="89"/>
      <c r="E69" s="89"/>
      <c r="F69" s="89"/>
      <c r="G69" s="89"/>
      <c r="H69" s="89"/>
      <c r="I69" s="10"/>
    </row>
    <row r="70" spans="1:9" x14ac:dyDescent="0.2">
      <c r="A70" s="48"/>
      <c r="B70" s="49"/>
      <c r="C70" s="49"/>
      <c r="D70" s="49"/>
      <c r="E70" s="49"/>
      <c r="F70" s="49"/>
      <c r="G70" s="49"/>
      <c r="H70" s="50"/>
      <c r="I70" s="4"/>
    </row>
    <row r="71" spans="1:9" x14ac:dyDescent="0.2">
      <c r="A71" s="59" t="s">
        <v>81</v>
      </c>
      <c r="B71" s="70"/>
      <c r="C71" s="70"/>
      <c r="D71" s="70"/>
      <c r="E71" s="70"/>
      <c r="F71" s="70"/>
      <c r="G71" s="70"/>
      <c r="H71" s="70"/>
      <c r="I71" s="7"/>
    </row>
    <row r="72" spans="1:9" x14ac:dyDescent="0.2">
      <c r="A72" s="91" t="s">
        <v>82</v>
      </c>
      <c r="B72" s="64"/>
      <c r="C72" s="64"/>
      <c r="D72" s="64"/>
      <c r="E72" s="64"/>
      <c r="F72" s="64"/>
      <c r="G72" s="64"/>
      <c r="H72" s="64"/>
      <c r="I72" s="7">
        <f>I32+I45-I67</f>
        <v>0.28100000000000003</v>
      </c>
    </row>
    <row r="73" spans="1:9" x14ac:dyDescent="0.2">
      <c r="A73" s="91" t="s">
        <v>83</v>
      </c>
      <c r="B73" s="64"/>
      <c r="C73" s="64"/>
      <c r="D73" s="64"/>
      <c r="E73" s="64"/>
      <c r="F73" s="64"/>
      <c r="G73" s="64"/>
      <c r="H73" s="64"/>
      <c r="I73" s="17">
        <f>I72/I34</f>
        <v>3.472265127831256E-4</v>
      </c>
    </row>
    <row r="74" spans="1:9" x14ac:dyDescent="0.2">
      <c r="A74" s="63"/>
      <c r="B74" s="64"/>
      <c r="C74" s="64"/>
      <c r="D74" s="64"/>
      <c r="E74" s="64"/>
      <c r="F74" s="64"/>
      <c r="G74" s="64"/>
      <c r="H74" s="64"/>
      <c r="I74" s="7"/>
    </row>
    <row r="75" spans="1:9" x14ac:dyDescent="0.2">
      <c r="A75" s="61" t="s">
        <v>84</v>
      </c>
      <c r="B75" s="62"/>
      <c r="C75" s="62"/>
      <c r="D75" s="62"/>
      <c r="E75" s="62"/>
      <c r="F75" s="62"/>
      <c r="G75" s="62"/>
      <c r="H75" s="62"/>
      <c r="I75" s="8"/>
    </row>
    <row r="76" spans="1:9" x14ac:dyDescent="0.2">
      <c r="A76" s="91" t="s">
        <v>85</v>
      </c>
      <c r="B76" s="64"/>
      <c r="C76" s="64"/>
      <c r="D76" s="64"/>
      <c r="E76" s="64"/>
      <c r="F76" s="64"/>
      <c r="G76" s="64"/>
      <c r="H76" s="92"/>
      <c r="I76" s="18">
        <v>0.02</v>
      </c>
    </row>
    <row r="77" spans="1:9" x14ac:dyDescent="0.2">
      <c r="A77" s="93" t="s">
        <v>135</v>
      </c>
      <c r="B77" s="64"/>
      <c r="C77" s="64"/>
      <c r="D77" s="64"/>
      <c r="E77" s="64"/>
      <c r="F77" s="64"/>
      <c r="G77" s="64"/>
      <c r="H77" s="64"/>
      <c r="I77" s="9"/>
    </row>
    <row r="78" spans="1:9" x14ac:dyDescent="0.2">
      <c r="A78" s="91" t="s">
        <v>86</v>
      </c>
      <c r="B78" s="64"/>
      <c r="C78" s="64"/>
      <c r="D78" s="64"/>
      <c r="E78" s="64"/>
      <c r="F78" s="64"/>
      <c r="G78" s="64"/>
      <c r="H78" s="64"/>
      <c r="I78" s="19">
        <f>I40+I76</f>
        <v>2.0284206754235298E-2</v>
      </c>
    </row>
    <row r="81" spans="9:9" x14ac:dyDescent="0.2">
      <c r="I81">
        <v>15418</v>
      </c>
    </row>
  </sheetData>
  <mergeCells count="77">
    <mergeCell ref="A13:H13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1:H11"/>
    <mergeCell ref="A12:H12"/>
    <mergeCell ref="A25:H25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37:H3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61:H61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73:H73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4:H74"/>
    <mergeCell ref="A75:H75"/>
    <mergeCell ref="A76:H76"/>
    <mergeCell ref="A77:H77"/>
    <mergeCell ref="A78:H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rightToLeft="1" topLeftCell="A37" workbookViewId="0">
      <selection activeCell="I60" sqref="I60"/>
    </sheetView>
  </sheetViews>
  <sheetFormatPr defaultColWidth="9.140625" defaultRowHeight="12.75" x14ac:dyDescent="0.2"/>
  <cols>
    <col min="9" max="9" width="20.7109375" customWidth="1"/>
  </cols>
  <sheetData>
    <row r="1" spans="1:11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11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11" x14ac:dyDescent="0.2">
      <c r="A3" s="76" t="s">
        <v>110</v>
      </c>
      <c r="B3" s="75"/>
      <c r="C3" s="75"/>
      <c r="D3" s="75"/>
      <c r="E3" s="75"/>
      <c r="F3" s="75"/>
      <c r="G3" s="75"/>
      <c r="H3" s="75"/>
      <c r="I3" s="75"/>
    </row>
    <row r="4" spans="1:11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11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11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11" x14ac:dyDescent="0.2">
      <c r="A7" s="74" t="s">
        <v>2</v>
      </c>
      <c r="B7" s="75"/>
      <c r="C7" s="75"/>
      <c r="D7" s="75"/>
      <c r="E7" s="75"/>
      <c r="F7" s="75"/>
      <c r="G7" s="75"/>
      <c r="H7" s="75"/>
      <c r="I7" s="75"/>
    </row>
    <row r="8" spans="1:11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11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11" x14ac:dyDescent="0.2">
      <c r="A10" s="61" t="s">
        <v>12</v>
      </c>
      <c r="B10" s="64"/>
      <c r="C10" s="64"/>
      <c r="D10" s="64"/>
      <c r="E10" s="64"/>
      <c r="F10" s="64"/>
      <c r="G10" s="64"/>
      <c r="H10" s="64"/>
      <c r="I10" s="1"/>
    </row>
    <row r="11" spans="1:11" x14ac:dyDescent="0.2">
      <c r="A11" s="61" t="s">
        <v>13</v>
      </c>
      <c r="B11" s="64"/>
      <c r="C11" s="64"/>
      <c r="D11" s="64"/>
      <c r="E11" s="64"/>
      <c r="F11" s="64"/>
      <c r="G11" s="64"/>
      <c r="H11" s="64"/>
      <c r="I11" s="1"/>
    </row>
    <row r="12" spans="1:11" x14ac:dyDescent="0.2">
      <c r="A12" s="63" t="s">
        <v>14</v>
      </c>
      <c r="B12" s="64"/>
      <c r="C12" s="64"/>
      <c r="D12" s="64"/>
      <c r="E12" s="64"/>
      <c r="F12" s="64"/>
      <c r="G12" s="64"/>
      <c r="H12" s="64"/>
      <c r="I12" s="3"/>
    </row>
    <row r="13" spans="1:11" x14ac:dyDescent="0.2">
      <c r="A13" s="63" t="s">
        <v>15</v>
      </c>
      <c r="B13" s="64"/>
      <c r="C13" s="64"/>
      <c r="D13" s="64"/>
      <c r="E13" s="64"/>
      <c r="F13" s="64"/>
      <c r="G13" s="64"/>
      <c r="H13" s="64"/>
      <c r="I13" s="3"/>
    </row>
    <row r="14" spans="1:11" x14ac:dyDescent="0.2">
      <c r="A14" s="63" t="s">
        <v>16</v>
      </c>
      <c r="B14" s="64"/>
      <c r="C14" s="64"/>
      <c r="D14" s="64"/>
      <c r="E14" s="64"/>
      <c r="F14" s="64"/>
      <c r="G14" s="64"/>
      <c r="H14" s="64"/>
      <c r="I14" s="3"/>
    </row>
    <row r="15" spans="1:11" x14ac:dyDescent="0.2">
      <c r="A15" s="61" t="s">
        <v>17</v>
      </c>
      <c r="B15" s="64"/>
      <c r="C15" s="64"/>
      <c r="D15" s="64"/>
      <c r="E15" s="64"/>
      <c r="F15" s="64"/>
      <c r="G15" s="64"/>
      <c r="H15" s="64"/>
      <c r="I15" s="1"/>
    </row>
    <row r="16" spans="1:11" x14ac:dyDescent="0.2">
      <c r="A16" s="63" t="s">
        <v>18</v>
      </c>
      <c r="B16" s="64"/>
      <c r="C16" s="64"/>
      <c r="D16" s="64"/>
      <c r="E16" s="64"/>
      <c r="F16" s="64"/>
      <c r="G16" s="64"/>
      <c r="H16" s="64"/>
      <c r="I16" s="29">
        <v>119.45</v>
      </c>
      <c r="K16" s="46"/>
    </row>
    <row r="17" spans="1:9" x14ac:dyDescent="0.2">
      <c r="A17" s="63" t="s">
        <v>15</v>
      </c>
      <c r="B17" s="64"/>
      <c r="C17" s="64"/>
      <c r="D17" s="64"/>
      <c r="E17" s="64"/>
      <c r="F17" s="64"/>
      <c r="G17" s="64"/>
      <c r="H17" s="64"/>
      <c r="I17" s="29"/>
    </row>
    <row r="18" spans="1:9" x14ac:dyDescent="0.2">
      <c r="A18" s="63" t="s">
        <v>16</v>
      </c>
      <c r="B18" s="64"/>
      <c r="C18" s="64"/>
      <c r="D18" s="64"/>
      <c r="E18" s="64"/>
      <c r="F18" s="64"/>
      <c r="G18" s="64"/>
      <c r="H18" s="64"/>
      <c r="I18" s="29"/>
    </row>
    <row r="19" spans="1:9" x14ac:dyDescent="0.2">
      <c r="A19" s="61" t="s">
        <v>19</v>
      </c>
      <c r="B19" s="64"/>
      <c r="C19" s="64"/>
      <c r="D19" s="64"/>
      <c r="E19" s="64"/>
      <c r="F19" s="64"/>
      <c r="G19" s="64"/>
      <c r="H19" s="64"/>
      <c r="I19" s="30">
        <f>SUM(I12:I14)+SUM(I16:I18)</f>
        <v>119.45</v>
      </c>
    </row>
    <row r="20" spans="1:9" x14ac:dyDescent="0.2">
      <c r="A20" s="63"/>
      <c r="B20" s="64"/>
      <c r="C20" s="64"/>
      <c r="D20" s="64"/>
      <c r="E20" s="64"/>
      <c r="F20" s="64"/>
      <c r="G20" s="64"/>
      <c r="H20" s="64"/>
      <c r="I20" s="29"/>
    </row>
    <row r="21" spans="1:9" x14ac:dyDescent="0.2">
      <c r="A21" s="61" t="s">
        <v>20</v>
      </c>
      <c r="B21" s="64"/>
      <c r="C21" s="64"/>
      <c r="D21" s="64"/>
      <c r="E21" s="64"/>
      <c r="F21" s="64"/>
      <c r="G21" s="64"/>
      <c r="H21" s="64"/>
      <c r="I21" s="30"/>
    </row>
    <row r="22" spans="1:9" x14ac:dyDescent="0.2">
      <c r="A22" s="61" t="s">
        <v>13</v>
      </c>
      <c r="B22" s="64"/>
      <c r="C22" s="64"/>
      <c r="D22" s="64"/>
      <c r="E22" s="64"/>
      <c r="F22" s="64"/>
      <c r="G22" s="64"/>
      <c r="H22" s="64"/>
      <c r="I22" s="30"/>
    </row>
    <row r="23" spans="1:9" x14ac:dyDescent="0.2">
      <c r="A23" s="63" t="s">
        <v>21</v>
      </c>
      <c r="B23" s="64"/>
      <c r="C23" s="64"/>
      <c r="D23" s="64"/>
      <c r="E23" s="64"/>
      <c r="F23" s="64"/>
      <c r="G23" s="64"/>
      <c r="H23" s="64"/>
      <c r="I23" s="29"/>
    </row>
    <row r="24" spans="1:9" x14ac:dyDescent="0.2">
      <c r="A24" s="63" t="s">
        <v>22</v>
      </c>
      <c r="B24" s="64"/>
      <c r="C24" s="64"/>
      <c r="D24" s="64"/>
      <c r="E24" s="64"/>
      <c r="F24" s="64"/>
      <c r="G24" s="64"/>
      <c r="H24" s="64"/>
      <c r="I24" s="29"/>
    </row>
    <row r="25" spans="1:9" x14ac:dyDescent="0.2">
      <c r="A25" s="63" t="s">
        <v>16</v>
      </c>
      <c r="B25" s="64"/>
      <c r="C25" s="64"/>
      <c r="D25" s="64"/>
      <c r="E25" s="64"/>
      <c r="F25" s="64"/>
      <c r="G25" s="64"/>
      <c r="H25" s="64"/>
      <c r="I25" s="29"/>
    </row>
    <row r="26" spans="1:9" x14ac:dyDescent="0.2">
      <c r="A26" s="61" t="s">
        <v>17</v>
      </c>
      <c r="B26" s="64"/>
      <c r="C26" s="64"/>
      <c r="D26" s="64"/>
      <c r="E26" s="64"/>
      <c r="F26" s="64"/>
      <c r="G26" s="64"/>
      <c r="H26" s="64"/>
      <c r="I26" s="30"/>
    </row>
    <row r="27" spans="1:9" x14ac:dyDescent="0.2">
      <c r="A27" s="63" t="s">
        <v>18</v>
      </c>
      <c r="B27" s="64"/>
      <c r="C27" s="64"/>
      <c r="D27" s="64"/>
      <c r="E27" s="64"/>
      <c r="F27" s="64"/>
      <c r="G27" s="64"/>
      <c r="H27" s="64"/>
      <c r="I27" s="29">
        <v>9.4039999999999999</v>
      </c>
    </row>
    <row r="28" spans="1:9" x14ac:dyDescent="0.2">
      <c r="A28" s="63" t="s">
        <v>22</v>
      </c>
      <c r="B28" s="64"/>
      <c r="C28" s="64"/>
      <c r="D28" s="64"/>
      <c r="E28" s="64"/>
      <c r="F28" s="64"/>
      <c r="G28" s="64"/>
      <c r="H28" s="64"/>
      <c r="I28" s="29"/>
    </row>
    <row r="29" spans="1:9" x14ac:dyDescent="0.2">
      <c r="A29" s="63" t="s">
        <v>16</v>
      </c>
      <c r="B29" s="64"/>
      <c r="C29" s="64"/>
      <c r="D29" s="64"/>
      <c r="E29" s="64"/>
      <c r="F29" s="64"/>
      <c r="G29" s="64"/>
      <c r="H29" s="64"/>
      <c r="I29" s="29"/>
    </row>
    <row r="30" spans="1:9" x14ac:dyDescent="0.2">
      <c r="A30" s="61" t="s">
        <v>23</v>
      </c>
      <c r="B30" s="64"/>
      <c r="C30" s="64"/>
      <c r="D30" s="64"/>
      <c r="E30" s="64"/>
      <c r="F30" s="64"/>
      <c r="G30" s="64"/>
      <c r="H30" s="64"/>
      <c r="I30" s="30">
        <f>SUM(I23:I25)+SUM(I27:I29)</f>
        <v>9.4039999999999999</v>
      </c>
    </row>
    <row r="31" spans="1:9" x14ac:dyDescent="0.2">
      <c r="A31" s="63"/>
      <c r="B31" s="64"/>
      <c r="C31" s="64"/>
      <c r="D31" s="64"/>
      <c r="E31" s="64"/>
      <c r="F31" s="64"/>
      <c r="G31" s="64"/>
      <c r="H31" s="64"/>
      <c r="I31" s="29"/>
    </row>
    <row r="32" spans="1:9" x14ac:dyDescent="0.2">
      <c r="A32" s="61" t="s">
        <v>24</v>
      </c>
      <c r="B32" s="64"/>
      <c r="C32" s="64"/>
      <c r="D32" s="64"/>
      <c r="E32" s="64"/>
      <c r="F32" s="64"/>
      <c r="G32" s="64"/>
      <c r="H32" s="64"/>
      <c r="I32" s="30"/>
    </row>
    <row r="33" spans="1:9" x14ac:dyDescent="0.2">
      <c r="A33" s="63" t="s">
        <v>25</v>
      </c>
      <c r="B33" s="64"/>
      <c r="C33" s="64"/>
      <c r="D33" s="64"/>
      <c r="E33" s="64"/>
      <c r="F33" s="64"/>
      <c r="G33" s="64"/>
      <c r="H33" s="64"/>
      <c r="I33" s="29"/>
    </row>
    <row r="34" spans="1:9" x14ac:dyDescent="0.2">
      <c r="A34" s="63" t="s">
        <v>26</v>
      </c>
      <c r="B34" s="64"/>
      <c r="C34" s="64"/>
      <c r="D34" s="64"/>
      <c r="E34" s="64"/>
      <c r="F34" s="64"/>
      <c r="G34" s="64"/>
      <c r="H34" s="64"/>
      <c r="I34" s="29"/>
    </row>
    <row r="35" spans="1:9" x14ac:dyDescent="0.2">
      <c r="A35" s="63" t="s">
        <v>16</v>
      </c>
      <c r="B35" s="64"/>
      <c r="C35" s="64"/>
      <c r="D35" s="64"/>
      <c r="E35" s="64"/>
      <c r="F35" s="64"/>
      <c r="G35" s="64"/>
      <c r="H35" s="64"/>
      <c r="I35" s="29"/>
    </row>
    <row r="36" spans="1:9" x14ac:dyDescent="0.2">
      <c r="A36" s="61" t="s">
        <v>27</v>
      </c>
      <c r="B36" s="64"/>
      <c r="C36" s="64"/>
      <c r="D36" s="64"/>
      <c r="E36" s="64"/>
      <c r="F36" s="64"/>
      <c r="G36" s="64"/>
      <c r="H36" s="64"/>
      <c r="I36" s="30">
        <f>SUM(I33:I35)</f>
        <v>0</v>
      </c>
    </row>
    <row r="37" spans="1:9" x14ac:dyDescent="0.2">
      <c r="A37" s="63"/>
      <c r="B37" s="64"/>
      <c r="C37" s="64"/>
      <c r="D37" s="64"/>
      <c r="E37" s="64"/>
      <c r="F37" s="64"/>
      <c r="G37" s="64"/>
      <c r="H37" s="64"/>
      <c r="I37" s="29"/>
    </row>
    <row r="38" spans="1:9" x14ac:dyDescent="0.2">
      <c r="A38" s="61" t="s">
        <v>28</v>
      </c>
      <c r="B38" s="64"/>
      <c r="C38" s="64"/>
      <c r="D38" s="64"/>
      <c r="E38" s="64"/>
      <c r="F38" s="64"/>
      <c r="G38" s="64"/>
      <c r="H38" s="64"/>
      <c r="I38" s="30"/>
    </row>
    <row r="39" spans="1:9" x14ac:dyDescent="0.2">
      <c r="A39" s="63" t="s">
        <v>25</v>
      </c>
      <c r="B39" s="64"/>
      <c r="C39" s="64"/>
      <c r="D39" s="64"/>
      <c r="E39" s="64"/>
      <c r="F39" s="64"/>
      <c r="G39" s="64"/>
      <c r="H39" s="64"/>
      <c r="I39" s="29"/>
    </row>
    <row r="40" spans="1:9" x14ac:dyDescent="0.2">
      <c r="A40" s="63" t="s">
        <v>26</v>
      </c>
      <c r="B40" s="64"/>
      <c r="C40" s="64"/>
      <c r="D40" s="64"/>
      <c r="E40" s="64"/>
      <c r="F40" s="64"/>
      <c r="G40" s="64"/>
      <c r="H40" s="64"/>
      <c r="I40" s="29"/>
    </row>
    <row r="41" spans="1:9" x14ac:dyDescent="0.2">
      <c r="A41" s="63" t="s">
        <v>16</v>
      </c>
      <c r="B41" s="64"/>
      <c r="C41" s="64"/>
      <c r="D41" s="64"/>
      <c r="E41" s="64"/>
      <c r="F41" s="64"/>
      <c r="G41" s="64"/>
      <c r="H41" s="64"/>
      <c r="I41" s="29"/>
    </row>
    <row r="42" spans="1:9" x14ac:dyDescent="0.2">
      <c r="A42" s="61" t="s">
        <v>29</v>
      </c>
      <c r="B42" s="64"/>
      <c r="C42" s="64"/>
      <c r="D42" s="64"/>
      <c r="E42" s="64"/>
      <c r="F42" s="64"/>
      <c r="G42" s="64"/>
      <c r="H42" s="64"/>
      <c r="I42" s="30">
        <f>SUM(I39:I41)</f>
        <v>0</v>
      </c>
    </row>
    <row r="43" spans="1:9" x14ac:dyDescent="0.2">
      <c r="A43" s="63"/>
      <c r="B43" s="64"/>
      <c r="C43" s="64"/>
      <c r="D43" s="64"/>
      <c r="E43" s="64"/>
      <c r="F43" s="64"/>
      <c r="G43" s="64"/>
      <c r="H43" s="64"/>
      <c r="I43" s="30"/>
    </row>
    <row r="44" spans="1:9" x14ac:dyDescent="0.2">
      <c r="A44" s="61" t="s">
        <v>87</v>
      </c>
      <c r="B44" s="62"/>
      <c r="C44" s="62"/>
      <c r="D44" s="62"/>
      <c r="E44" s="62"/>
      <c r="F44" s="62"/>
      <c r="G44" s="62"/>
      <c r="H44" s="62"/>
      <c r="I44" s="2">
        <v>75.39</v>
      </c>
    </row>
    <row r="45" spans="1:9" x14ac:dyDescent="0.2">
      <c r="A45" s="63"/>
      <c r="B45" s="64"/>
      <c r="C45" s="64"/>
      <c r="D45" s="64"/>
      <c r="E45" s="64"/>
      <c r="F45" s="64"/>
      <c r="G45" s="64"/>
      <c r="H45" s="64"/>
      <c r="I45" s="29"/>
    </row>
    <row r="46" spans="1:9" x14ac:dyDescent="0.2">
      <c r="A46" s="61" t="s">
        <v>30</v>
      </c>
      <c r="B46" s="64"/>
      <c r="C46" s="64"/>
      <c r="D46" s="64"/>
      <c r="E46" s="64"/>
      <c r="F46" s="64"/>
      <c r="G46" s="64"/>
      <c r="H46" s="64"/>
      <c r="I46" s="30"/>
    </row>
    <row r="47" spans="1:9" x14ac:dyDescent="0.2">
      <c r="A47" s="63" t="s">
        <v>25</v>
      </c>
      <c r="B47" s="64"/>
      <c r="C47" s="64"/>
      <c r="D47" s="64"/>
      <c r="E47" s="64"/>
      <c r="F47" s="64"/>
      <c r="G47" s="64"/>
      <c r="H47" s="64"/>
      <c r="I47" s="29"/>
    </row>
    <row r="48" spans="1:9" x14ac:dyDescent="0.2">
      <c r="A48" s="63" t="s">
        <v>26</v>
      </c>
      <c r="B48" s="64"/>
      <c r="C48" s="64"/>
      <c r="D48" s="64"/>
      <c r="E48" s="64"/>
      <c r="F48" s="64"/>
      <c r="G48" s="64"/>
      <c r="H48" s="64"/>
      <c r="I48" s="29"/>
    </row>
    <row r="49" spans="1:11" x14ac:dyDescent="0.2">
      <c r="A49" s="61" t="s">
        <v>31</v>
      </c>
      <c r="B49" s="64"/>
      <c r="C49" s="64"/>
      <c r="D49" s="64"/>
      <c r="E49" s="64"/>
      <c r="F49" s="64"/>
      <c r="G49" s="64"/>
      <c r="H49" s="64"/>
      <c r="I49" s="30">
        <f ca="1">SUM(I47:I49)</f>
        <v>0</v>
      </c>
    </row>
    <row r="50" spans="1:11" x14ac:dyDescent="0.2">
      <c r="A50" s="63"/>
      <c r="B50" s="64"/>
      <c r="C50" s="64"/>
      <c r="D50" s="64"/>
      <c r="E50" s="64"/>
      <c r="F50" s="64"/>
      <c r="G50" s="64"/>
      <c r="H50" s="64"/>
      <c r="I50" s="29"/>
    </row>
    <row r="51" spans="1:11" x14ac:dyDescent="0.2">
      <c r="A51" s="63"/>
      <c r="B51" s="64"/>
      <c r="C51" s="64"/>
      <c r="D51" s="64"/>
      <c r="E51" s="64"/>
      <c r="F51" s="64"/>
      <c r="G51" s="64"/>
      <c r="H51" s="64"/>
      <c r="I51" s="29"/>
    </row>
    <row r="52" spans="1:11" x14ac:dyDescent="0.2">
      <c r="A52" s="61" t="s">
        <v>32</v>
      </c>
      <c r="B52" s="64"/>
      <c r="C52" s="64"/>
      <c r="D52" s="64"/>
      <c r="E52" s="64"/>
      <c r="F52" s="64"/>
      <c r="G52" s="64"/>
      <c r="H52" s="64"/>
      <c r="I52" s="30"/>
    </row>
    <row r="53" spans="1:11" x14ac:dyDescent="0.2">
      <c r="A53" s="63" t="s">
        <v>25</v>
      </c>
      <c r="B53" s="64"/>
      <c r="C53" s="64"/>
      <c r="D53" s="64"/>
      <c r="E53" s="64"/>
      <c r="F53" s="64"/>
      <c r="G53" s="64"/>
      <c r="H53" s="64"/>
      <c r="I53" s="29"/>
    </row>
    <row r="54" spans="1:11" x14ac:dyDescent="0.2">
      <c r="A54" s="63" t="s">
        <v>26</v>
      </c>
      <c r="B54" s="64"/>
      <c r="C54" s="64"/>
      <c r="D54" s="64"/>
      <c r="E54" s="64"/>
      <c r="F54" s="64"/>
      <c r="G54" s="64"/>
      <c r="H54" s="64"/>
      <c r="I54" s="29"/>
    </row>
    <row r="55" spans="1:11" x14ac:dyDescent="0.2">
      <c r="A55" s="63" t="s">
        <v>16</v>
      </c>
      <c r="B55" s="64"/>
      <c r="C55" s="64"/>
      <c r="D55" s="64"/>
      <c r="E55" s="64"/>
      <c r="F55" s="64"/>
      <c r="G55" s="64"/>
      <c r="H55" s="64"/>
      <c r="I55" s="29"/>
    </row>
    <row r="56" spans="1:11" x14ac:dyDescent="0.2">
      <c r="A56" s="61" t="s">
        <v>33</v>
      </c>
      <c r="B56" s="64"/>
      <c r="C56" s="64"/>
      <c r="D56" s="64"/>
      <c r="E56" s="64"/>
      <c r="F56" s="64"/>
      <c r="G56" s="64"/>
      <c r="H56" s="64"/>
      <c r="I56" s="30">
        <f>SUM(I53:I55)</f>
        <v>0</v>
      </c>
    </row>
    <row r="57" spans="1:11" x14ac:dyDescent="0.2">
      <c r="A57" s="63"/>
      <c r="B57" s="64"/>
      <c r="C57" s="64"/>
      <c r="D57" s="64"/>
      <c r="E57" s="64"/>
      <c r="F57" s="64"/>
      <c r="G57" s="64"/>
      <c r="H57" s="64"/>
      <c r="I57" s="30"/>
    </row>
    <row r="58" spans="1:11" x14ac:dyDescent="0.2">
      <c r="A58" s="61" t="s">
        <v>34</v>
      </c>
      <c r="B58" s="64"/>
      <c r="C58" s="64"/>
      <c r="D58" s="64"/>
      <c r="E58" s="64"/>
      <c r="F58" s="64"/>
      <c r="G58" s="64"/>
      <c r="H58" s="64"/>
      <c r="I58" s="7">
        <f>I19+I30+I36+I42+I44</f>
        <v>204.24400000000003</v>
      </c>
      <c r="J58" s="31"/>
      <c r="K58" s="31"/>
    </row>
    <row r="59" spans="1:11" x14ac:dyDescent="0.2">
      <c r="A59" s="61"/>
      <c r="B59" s="64"/>
      <c r="C59" s="64"/>
      <c r="D59" s="64"/>
      <c r="E59" s="64"/>
      <c r="F59" s="64"/>
      <c r="G59" s="64"/>
      <c r="H59" s="64"/>
      <c r="I59" s="30"/>
    </row>
    <row r="60" spans="1:11" x14ac:dyDescent="0.2">
      <c r="A60" s="61" t="s">
        <v>35</v>
      </c>
      <c r="B60" s="64"/>
      <c r="C60" s="64"/>
      <c r="D60" s="64"/>
      <c r="E60" s="64"/>
      <c r="F60" s="64"/>
      <c r="G60" s="64"/>
      <c r="H60" s="64"/>
      <c r="I60" s="30">
        <v>258589.36000000002</v>
      </c>
      <c r="K60" s="31"/>
    </row>
  </sheetData>
  <mergeCells count="60">
    <mergeCell ref="A55:H55"/>
    <mergeCell ref="A56:H56"/>
    <mergeCell ref="A57:H57"/>
    <mergeCell ref="A58:H58"/>
    <mergeCell ref="A50:H50"/>
    <mergeCell ref="A51:H51"/>
    <mergeCell ref="A52:H52"/>
    <mergeCell ref="A53:H53"/>
    <mergeCell ref="A54:H54"/>
    <mergeCell ref="A45:H45"/>
    <mergeCell ref="A46:H46"/>
    <mergeCell ref="A47:H47"/>
    <mergeCell ref="A48:H48"/>
    <mergeCell ref="A49:H49"/>
    <mergeCell ref="A40:H40"/>
    <mergeCell ref="A41:H41"/>
    <mergeCell ref="A42:H42"/>
    <mergeCell ref="A43:H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:I1"/>
    <mergeCell ref="A2:I2"/>
    <mergeCell ref="A3:I3"/>
    <mergeCell ref="A4:I4"/>
    <mergeCell ref="A5:I5"/>
    <mergeCell ref="A59:H59"/>
    <mergeCell ref="A60:H60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ageMargins left="0.75" right="0.75" top="1" bottom="1" header="0.5" footer="0.5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rightToLeft="1" topLeftCell="A70" workbookViewId="0">
      <selection activeCell="D103" sqref="D103"/>
    </sheetView>
  </sheetViews>
  <sheetFormatPr defaultColWidth="9.140625" defaultRowHeight="12.75" x14ac:dyDescent="0.2"/>
  <cols>
    <col min="1" max="1" width="83.5703125" customWidth="1"/>
    <col min="2" max="2" width="7.5703125" bestFit="1" customWidth="1"/>
    <col min="3" max="3" width="20.7109375" customWidth="1"/>
  </cols>
  <sheetData>
    <row r="1" spans="1:3" x14ac:dyDescent="0.2">
      <c r="A1" s="76" t="s">
        <v>0</v>
      </c>
      <c r="B1" s="75"/>
      <c r="C1" s="75"/>
    </row>
    <row r="2" spans="1:3" x14ac:dyDescent="0.2">
      <c r="A2" s="74"/>
      <c r="B2" s="75"/>
      <c r="C2" s="75"/>
    </row>
    <row r="3" spans="1:3" x14ac:dyDescent="0.2">
      <c r="A3" s="76" t="s">
        <v>111</v>
      </c>
      <c r="B3" s="75"/>
      <c r="C3" s="75"/>
    </row>
    <row r="4" spans="1:3" x14ac:dyDescent="0.2">
      <c r="A4" s="74"/>
      <c r="B4" s="75"/>
      <c r="C4" s="75"/>
    </row>
    <row r="5" spans="1:3" x14ac:dyDescent="0.2">
      <c r="A5" s="74" t="s">
        <v>1</v>
      </c>
      <c r="B5" s="75"/>
      <c r="C5" s="75"/>
    </row>
    <row r="6" spans="1:3" x14ac:dyDescent="0.2">
      <c r="A6" s="74"/>
      <c r="B6" s="75"/>
      <c r="C6" s="75"/>
    </row>
    <row r="7" spans="1:3" x14ac:dyDescent="0.2">
      <c r="A7" s="74" t="s">
        <v>2</v>
      </c>
      <c r="B7" s="75"/>
      <c r="C7" s="75"/>
    </row>
    <row r="8" spans="1:3" x14ac:dyDescent="0.2">
      <c r="A8" s="74"/>
      <c r="B8" s="75"/>
      <c r="C8" s="75"/>
    </row>
    <row r="11" spans="1:3" x14ac:dyDescent="0.2">
      <c r="A11" s="21"/>
      <c r="B11" s="1" t="s">
        <v>3</v>
      </c>
    </row>
    <row r="12" spans="1:3" x14ac:dyDescent="0.2">
      <c r="A12" s="23" t="s">
        <v>88</v>
      </c>
      <c r="B12" s="1"/>
    </row>
    <row r="13" spans="1:3" x14ac:dyDescent="0.2">
      <c r="A13" s="21"/>
      <c r="B13" s="30"/>
    </row>
    <row r="14" spans="1:3" x14ac:dyDescent="0.2">
      <c r="A14" s="21"/>
      <c r="B14" s="30"/>
    </row>
    <row r="15" spans="1:3" x14ac:dyDescent="0.2">
      <c r="A15" s="23" t="s">
        <v>89</v>
      </c>
      <c r="B15" s="7">
        <f>SUM(B13:B14)</f>
        <v>0</v>
      </c>
    </row>
    <row r="16" spans="1:3" x14ac:dyDescent="0.2">
      <c r="A16" s="23"/>
      <c r="B16" s="7"/>
    </row>
    <row r="17" spans="1:2" x14ac:dyDescent="0.2">
      <c r="A17" s="23" t="s">
        <v>90</v>
      </c>
      <c r="B17" s="30"/>
    </row>
    <row r="18" spans="1:2" x14ac:dyDescent="0.2">
      <c r="A18" s="23"/>
      <c r="B18" s="30"/>
    </row>
    <row r="19" spans="1:2" x14ac:dyDescent="0.2">
      <c r="A19" s="23" t="s">
        <v>91</v>
      </c>
      <c r="B19" s="7">
        <f>SUM(B17:B17)</f>
        <v>0</v>
      </c>
    </row>
    <row r="20" spans="1:2" x14ac:dyDescent="0.2">
      <c r="A20" s="21"/>
      <c r="B20" s="22"/>
    </row>
    <row r="21" spans="1:2" x14ac:dyDescent="0.2">
      <c r="A21" s="23" t="s">
        <v>36</v>
      </c>
      <c r="B21" s="1"/>
    </row>
    <row r="22" spans="1:2" x14ac:dyDescent="0.2">
      <c r="A22" s="21" t="s">
        <v>25</v>
      </c>
      <c r="B22" s="3"/>
    </row>
    <row r="23" spans="1:2" x14ac:dyDescent="0.2">
      <c r="A23" s="21" t="s">
        <v>26</v>
      </c>
      <c r="B23" s="3"/>
    </row>
    <row r="24" spans="1:2" x14ac:dyDescent="0.2">
      <c r="A24" s="21" t="s">
        <v>16</v>
      </c>
      <c r="B24" s="3"/>
    </row>
    <row r="25" spans="1:2" x14ac:dyDescent="0.2">
      <c r="A25" s="23" t="s">
        <v>37</v>
      </c>
      <c r="B25" s="2">
        <f>SUM(B22:B24)</f>
        <v>0</v>
      </c>
    </row>
    <row r="26" spans="1:2" x14ac:dyDescent="0.2">
      <c r="A26" s="21"/>
      <c r="B26" s="22"/>
    </row>
    <row r="27" spans="1:2" x14ac:dyDescent="0.2">
      <c r="A27" s="23" t="s">
        <v>38</v>
      </c>
      <c r="B27" s="1"/>
    </row>
    <row r="28" spans="1:2" x14ac:dyDescent="0.2">
      <c r="A28" s="21" t="s">
        <v>25</v>
      </c>
      <c r="B28" s="3"/>
    </row>
    <row r="29" spans="1:2" x14ac:dyDescent="0.2">
      <c r="A29" s="21" t="s">
        <v>26</v>
      </c>
      <c r="B29" s="3"/>
    </row>
    <row r="30" spans="1:2" x14ac:dyDescent="0.2">
      <c r="A30" s="21" t="s">
        <v>16</v>
      </c>
      <c r="B30" s="3"/>
    </row>
    <row r="31" spans="1:2" x14ac:dyDescent="0.2">
      <c r="A31" s="23" t="s">
        <v>39</v>
      </c>
      <c r="B31" s="2">
        <f>SUM(B28:B30)</f>
        <v>0</v>
      </c>
    </row>
    <row r="32" spans="1:2" x14ac:dyDescent="0.2">
      <c r="A32" s="21"/>
      <c r="B32" s="2"/>
    </row>
    <row r="33" spans="1:2" x14ac:dyDescent="0.2">
      <c r="A33" s="43" t="s">
        <v>118</v>
      </c>
      <c r="B33" s="27"/>
    </row>
    <row r="34" spans="1:2" x14ac:dyDescent="0.2">
      <c r="A34" s="42" t="s">
        <v>116</v>
      </c>
      <c r="B34" s="27"/>
    </row>
    <row r="35" spans="1:2" x14ac:dyDescent="0.2">
      <c r="A35" s="21" t="s">
        <v>25</v>
      </c>
      <c r="B35" s="27">
        <v>51.78</v>
      </c>
    </row>
    <row r="36" spans="1:2" x14ac:dyDescent="0.2">
      <c r="A36" s="21" t="s">
        <v>26</v>
      </c>
      <c r="B36" s="27"/>
    </row>
    <row r="37" spans="1:2" x14ac:dyDescent="0.2">
      <c r="A37" s="21" t="s">
        <v>16</v>
      </c>
      <c r="B37" s="27"/>
    </row>
    <row r="38" spans="1:2" x14ac:dyDescent="0.2">
      <c r="A38" s="32" t="s">
        <v>92</v>
      </c>
      <c r="B38" s="33">
        <f>B37+B36+B35</f>
        <v>51.78</v>
      </c>
    </row>
    <row r="39" spans="1:2" x14ac:dyDescent="0.2">
      <c r="A39" s="24"/>
      <c r="B39" s="34"/>
    </row>
    <row r="40" spans="1:2" x14ac:dyDescent="0.2">
      <c r="A40" s="35" t="s">
        <v>118</v>
      </c>
      <c r="B40" s="36"/>
    </row>
    <row r="41" spans="1:2" x14ac:dyDescent="0.2">
      <c r="A41" s="42" t="s">
        <v>117</v>
      </c>
      <c r="B41" s="37"/>
    </row>
    <row r="42" spans="1:2" s="20" customFormat="1" x14ac:dyDescent="0.2">
      <c r="A42" s="45" t="s">
        <v>119</v>
      </c>
      <c r="B42" s="4">
        <v>1.1052299999999999</v>
      </c>
    </row>
    <row r="43" spans="1:2" s="20" customFormat="1" x14ac:dyDescent="0.2">
      <c r="A43" s="44" t="s">
        <v>120</v>
      </c>
      <c r="B43" s="4">
        <v>13.954000000000001</v>
      </c>
    </row>
    <row r="44" spans="1:2" s="20" customFormat="1" x14ac:dyDescent="0.2">
      <c r="A44" s="44" t="s">
        <v>121</v>
      </c>
      <c r="B44" s="4">
        <v>1.7848999999999999</v>
      </c>
    </row>
    <row r="45" spans="1:2" s="20" customFormat="1" x14ac:dyDescent="0.2">
      <c r="A45" s="44" t="s">
        <v>122</v>
      </c>
      <c r="B45" s="4">
        <v>0.34419</v>
      </c>
    </row>
    <row r="46" spans="1:2" s="20" customFormat="1" x14ac:dyDescent="0.2">
      <c r="A46" s="44" t="s">
        <v>123</v>
      </c>
      <c r="B46" s="4">
        <v>2.0788600000000002</v>
      </c>
    </row>
    <row r="47" spans="1:2" s="20" customFormat="1" x14ac:dyDescent="0.2">
      <c r="A47" s="44" t="s">
        <v>124</v>
      </c>
      <c r="B47" s="4">
        <v>5.8021099999999999</v>
      </c>
    </row>
    <row r="48" spans="1:2" s="20" customFormat="1" x14ac:dyDescent="0.2">
      <c r="A48" s="44" t="s">
        <v>125</v>
      </c>
      <c r="B48" s="4">
        <v>0.48452000000000001</v>
      </c>
    </row>
    <row r="49" spans="1:2" s="20" customFormat="1" x14ac:dyDescent="0.2">
      <c r="A49" s="44" t="s">
        <v>126</v>
      </c>
      <c r="B49" s="4">
        <v>3.9565700000000001</v>
      </c>
    </row>
    <row r="50" spans="1:2" x14ac:dyDescent="0.2">
      <c r="A50" s="44" t="s">
        <v>127</v>
      </c>
      <c r="B50" s="4">
        <v>3.03979</v>
      </c>
    </row>
    <row r="51" spans="1:2" x14ac:dyDescent="0.2">
      <c r="A51" s="44" t="s">
        <v>128</v>
      </c>
      <c r="B51" s="4">
        <v>0.22511</v>
      </c>
    </row>
    <row r="52" spans="1:2" x14ac:dyDescent="0.2">
      <c r="A52" s="44" t="s">
        <v>129</v>
      </c>
      <c r="B52" s="4">
        <v>3.977E-2</v>
      </c>
    </row>
    <row r="53" spans="1:2" x14ac:dyDescent="0.2">
      <c r="A53" s="44" t="s">
        <v>130</v>
      </c>
      <c r="B53" s="4">
        <v>5.9790000000000003E-2</v>
      </c>
    </row>
    <row r="54" spans="1:2" x14ac:dyDescent="0.2">
      <c r="A54" s="44" t="s">
        <v>131</v>
      </c>
      <c r="B54" s="4">
        <v>4.1619999999999997E-2</v>
      </c>
    </row>
    <row r="55" spans="1:2" x14ac:dyDescent="0.2">
      <c r="A55" s="44" t="s">
        <v>132</v>
      </c>
      <c r="B55" s="4">
        <v>1.018E-2</v>
      </c>
    </row>
    <row r="56" spans="1:2" x14ac:dyDescent="0.2">
      <c r="A56" s="44" t="s">
        <v>133</v>
      </c>
      <c r="B56" s="4">
        <v>9.2789999999999997E-2</v>
      </c>
    </row>
    <row r="57" spans="1:2" x14ac:dyDescent="0.2">
      <c r="A57" s="44" t="s">
        <v>134</v>
      </c>
      <c r="B57" s="4">
        <v>2.179E-2</v>
      </c>
    </row>
    <row r="58" spans="1:2" x14ac:dyDescent="0.2">
      <c r="A58" s="32" t="s">
        <v>92</v>
      </c>
      <c r="B58" s="8">
        <f>SUM(B42:B57)</f>
        <v>33.041219999999996</v>
      </c>
    </row>
    <row r="59" spans="1:2" x14ac:dyDescent="0.2">
      <c r="A59" s="35" t="s">
        <v>93</v>
      </c>
      <c r="B59" s="8"/>
    </row>
    <row r="60" spans="1:2" x14ac:dyDescent="0.2">
      <c r="A60" s="26" t="s">
        <v>94</v>
      </c>
      <c r="B60" s="38"/>
    </row>
    <row r="61" spans="1:2" x14ac:dyDescent="0.2">
      <c r="A61" s="25" t="s">
        <v>95</v>
      </c>
      <c r="B61" s="39"/>
    </row>
    <row r="62" spans="1:2" x14ac:dyDescent="0.2">
      <c r="A62" s="32" t="s">
        <v>96</v>
      </c>
      <c r="B62" s="39"/>
    </row>
    <row r="63" spans="1:2" x14ac:dyDescent="0.2">
      <c r="A63" s="40" t="s">
        <v>97</v>
      </c>
      <c r="B63" s="4">
        <v>1.194</v>
      </c>
    </row>
    <row r="64" spans="1:2" x14ac:dyDescent="0.2">
      <c r="A64" s="40" t="s">
        <v>98</v>
      </c>
      <c r="B64" s="4"/>
    </row>
    <row r="65" spans="1:2" x14ac:dyDescent="0.2">
      <c r="A65" s="40" t="s">
        <v>99</v>
      </c>
      <c r="B65" s="4"/>
    </row>
    <row r="66" spans="1:2" x14ac:dyDescent="0.2">
      <c r="A66" s="32" t="s">
        <v>100</v>
      </c>
      <c r="B66" s="9">
        <f>B65+B64+B63</f>
        <v>1.194</v>
      </c>
    </row>
    <row r="67" spans="1:2" x14ac:dyDescent="0.2">
      <c r="A67" s="40"/>
      <c r="B67" s="38"/>
    </row>
    <row r="68" spans="1:2" x14ac:dyDescent="0.2">
      <c r="A68" s="35" t="s">
        <v>101</v>
      </c>
      <c r="B68" s="38"/>
    </row>
    <row r="69" spans="1:2" x14ac:dyDescent="0.2">
      <c r="A69" s="26" t="s">
        <v>94</v>
      </c>
      <c r="B69" s="38"/>
    </row>
    <row r="70" spans="1:2" x14ac:dyDescent="0.2">
      <c r="A70" s="25" t="s">
        <v>95</v>
      </c>
      <c r="B70" s="39"/>
    </row>
    <row r="71" spans="1:2" x14ac:dyDescent="0.2">
      <c r="A71" s="40" t="s">
        <v>97</v>
      </c>
      <c r="B71" s="39"/>
    </row>
    <row r="72" spans="1:2" x14ac:dyDescent="0.2">
      <c r="A72" s="40" t="s">
        <v>98</v>
      </c>
      <c r="B72" s="39"/>
    </row>
    <row r="73" spans="1:2" x14ac:dyDescent="0.2">
      <c r="A73" s="40" t="s">
        <v>99</v>
      </c>
      <c r="B73" s="39"/>
    </row>
    <row r="74" spans="1:2" x14ac:dyDescent="0.2">
      <c r="A74" s="32" t="s">
        <v>102</v>
      </c>
      <c r="B74" s="2">
        <f>B73+B72+B71</f>
        <v>0</v>
      </c>
    </row>
    <row r="75" spans="1:2" x14ac:dyDescent="0.2">
      <c r="A75" s="32"/>
      <c r="B75" s="7"/>
    </row>
    <row r="76" spans="1:2" x14ac:dyDescent="0.2">
      <c r="A76" s="32" t="s">
        <v>103</v>
      </c>
      <c r="B76" s="7"/>
    </row>
    <row r="77" spans="1:2" x14ac:dyDescent="0.2">
      <c r="A77" s="40" t="s">
        <v>97</v>
      </c>
      <c r="B77" s="3"/>
    </row>
    <row r="78" spans="1:2" x14ac:dyDescent="0.2">
      <c r="A78" s="40" t="s">
        <v>98</v>
      </c>
      <c r="B78" s="3"/>
    </row>
    <row r="79" spans="1:2" x14ac:dyDescent="0.2">
      <c r="A79" s="40" t="s">
        <v>99</v>
      </c>
      <c r="B79" s="3">
        <v>0</v>
      </c>
    </row>
    <row r="80" spans="1:2" x14ac:dyDescent="0.2">
      <c r="A80" s="32" t="s">
        <v>104</v>
      </c>
      <c r="B80" s="7">
        <f>B79+B78+B77</f>
        <v>0</v>
      </c>
    </row>
    <row r="81" spans="1:2" x14ac:dyDescent="0.2">
      <c r="A81" s="32"/>
      <c r="B81" s="7"/>
    </row>
    <row r="82" spans="1:2" x14ac:dyDescent="0.2">
      <c r="A82" s="32" t="s">
        <v>105</v>
      </c>
      <c r="B82" s="7">
        <f>B15+B19+B25+B31+B38+B58+B66+B74+B80</f>
        <v>86.015219999999999</v>
      </c>
    </row>
    <row r="83" spans="1:2" x14ac:dyDescent="0.2">
      <c r="A83" s="32" t="s">
        <v>106</v>
      </c>
      <c r="B83" s="7"/>
    </row>
    <row r="84" spans="1:2" x14ac:dyDescent="0.2">
      <c r="A84" s="40" t="s">
        <v>97</v>
      </c>
      <c r="B84" s="3"/>
    </row>
    <row r="85" spans="1:2" x14ac:dyDescent="0.2">
      <c r="A85" s="40" t="s">
        <v>98</v>
      </c>
      <c r="B85" s="3"/>
    </row>
    <row r="86" spans="1:2" x14ac:dyDescent="0.2">
      <c r="A86" s="40" t="s">
        <v>99</v>
      </c>
      <c r="B86" s="3"/>
    </row>
    <row r="87" spans="1:2" x14ac:dyDescent="0.2">
      <c r="A87" s="32" t="s">
        <v>107</v>
      </c>
      <c r="B87" s="7"/>
    </row>
    <row r="88" spans="1:2" x14ac:dyDescent="0.2">
      <c r="A88" s="32"/>
      <c r="B88" s="7"/>
    </row>
    <row r="89" spans="1:2" x14ac:dyDescent="0.2">
      <c r="A89" s="32" t="s">
        <v>35</v>
      </c>
      <c r="B89" s="2">
        <v>258589.36000000002</v>
      </c>
    </row>
  </sheetData>
  <mergeCells count="8">
    <mergeCell ref="A6:C6"/>
    <mergeCell ref="A7:C7"/>
    <mergeCell ref="A8:C8"/>
    <mergeCell ref="A1:C1"/>
    <mergeCell ref="A2:C2"/>
    <mergeCell ref="A3:C3"/>
    <mergeCell ref="A4:C4"/>
    <mergeCell ref="A5:C5"/>
  </mergeCells>
  <pageMargins left="0.75" right="0.75" top="1" bottom="1" header="0.5" footer="0.5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abSelected="1" topLeftCell="A46" workbookViewId="0">
      <selection activeCell="L71" sqref="L7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40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13.116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v>13.116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2.2010000000000001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9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10">
        <v>0</v>
      </c>
    </row>
    <row r="18" spans="1:9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v>2.2010000000000001</v>
      </c>
    </row>
    <row r="19" spans="1:9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9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9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11">
        <v>0</v>
      </c>
    </row>
    <row r="22" spans="1:9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10"/>
    </row>
    <row r="23" spans="1:9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v>0</v>
      </c>
    </row>
    <row r="24" spans="1:9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9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7">
        <v>25.352</v>
      </c>
    </row>
    <row r="26" spans="1:9" x14ac:dyDescent="0.2">
      <c r="A26" s="63"/>
      <c r="B26" s="64"/>
      <c r="C26" s="64"/>
      <c r="D26" s="64"/>
      <c r="E26" s="64"/>
      <c r="F26" s="64"/>
      <c r="G26" s="64"/>
      <c r="H26" s="64"/>
      <c r="I26" s="7"/>
    </row>
    <row r="27" spans="1:9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</row>
    <row r="28" spans="1:9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9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9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9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40.668999999999997</v>
      </c>
    </row>
    <row r="32" spans="1:9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9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(I35+I37)/2</f>
        <v>82406.81</v>
      </c>
    </row>
    <row r="34" spans="1:9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9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8">
        <v>106224.74</v>
      </c>
    </row>
    <row r="36" spans="1:9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9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8">
        <v>58588.88</v>
      </c>
    </row>
    <row r="38" spans="1:9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9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4.9351503838092987E-4</v>
      </c>
    </row>
    <row r="40" spans="1:9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9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9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9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10.521999999999998</v>
      </c>
    </row>
    <row r="45" spans="1:9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10">
        <v>0</v>
      </c>
    </row>
    <row r="46" spans="1:9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v>0</v>
      </c>
    </row>
    <row r="47" spans="1:9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11">
        <v>0.82699999999999996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11">
        <v>8.5009999999999994</v>
      </c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13">
        <v>1.194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13"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4">
        <f>I44/I37</f>
        <v>1.7959039326233918E-4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>
        <v>3.0000000000000001E-3</v>
      </c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>
        <f>I61-I59</f>
        <v>2.8204096067376608E-3</v>
      </c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9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9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16">
        <v>0</v>
      </c>
    </row>
    <row r="67" spans="1:9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2">
        <f>(I44-I66)/I37</f>
        <v>1.7959039326233918E-4</v>
      </c>
    </row>
    <row r="68" spans="1:9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9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9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9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51.190999999999995</v>
      </c>
    </row>
    <row r="72" spans="1:9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6.2119866064467243E-4</v>
      </c>
    </row>
    <row r="73" spans="1:9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9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9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>
        <v>2.5000000000000001E-3</v>
      </c>
    </row>
    <row r="76" spans="1:9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9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2.9935150383809299E-3</v>
      </c>
    </row>
    <row r="80" spans="1:9" x14ac:dyDescent="0.2">
      <c r="I80">
        <v>9638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34" workbookViewId="0">
      <selection activeCell="I50" sqref="I5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41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3.3140000000000001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v>3.3140000000000001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1.1599999999999999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9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10">
        <v>0</v>
      </c>
    </row>
    <row r="18" spans="1:9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v>1.1599999999999999</v>
      </c>
    </row>
    <row r="19" spans="1:9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9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9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11">
        <v>0</v>
      </c>
    </row>
    <row r="22" spans="1:9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10"/>
    </row>
    <row r="23" spans="1:9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v>0</v>
      </c>
    </row>
    <row r="24" spans="1:9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9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7">
        <v>2.5609999999999999</v>
      </c>
    </row>
    <row r="26" spans="1:9" x14ac:dyDescent="0.2">
      <c r="A26" s="63"/>
      <c r="B26" s="64"/>
      <c r="C26" s="64"/>
      <c r="D26" s="64"/>
      <c r="E26" s="64"/>
      <c r="F26" s="64"/>
      <c r="G26" s="64"/>
      <c r="H26" s="64"/>
      <c r="I26" s="7"/>
    </row>
    <row r="27" spans="1:9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</row>
    <row r="28" spans="1:9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9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9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9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7.0350000000000001</v>
      </c>
    </row>
    <row r="32" spans="1:9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9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(I35+I37)/2</f>
        <v>43148.62</v>
      </c>
    </row>
    <row r="34" spans="1:9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9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8">
        <v>45143.55</v>
      </c>
    </row>
    <row r="36" spans="1:9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9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8">
        <v>41153.69</v>
      </c>
    </row>
    <row r="38" spans="1:9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9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1.6304113549865556E-4</v>
      </c>
    </row>
    <row r="40" spans="1:9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9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9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9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-2.2069999999999999</v>
      </c>
    </row>
    <row r="45" spans="1:9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10">
        <v>0</v>
      </c>
    </row>
    <row r="46" spans="1:9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v>0</v>
      </c>
    </row>
    <row r="47" spans="1:9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11">
        <v>-2.9870000000000001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11">
        <v>0.78</v>
      </c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13">
        <v>0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13"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4">
        <f>I44/I37</f>
        <v>-5.3628240869773761E-5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>
        <v>2.5000000000000001E-3</v>
      </c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>
        <f>I61-I59</f>
        <v>2.5536282408697738E-3</v>
      </c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9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9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16">
        <v>0</v>
      </c>
    </row>
    <row r="67" spans="1:9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2">
        <f>(I44-I66)/I37</f>
        <v>-5.3628240869773761E-5</v>
      </c>
    </row>
    <row r="68" spans="1:9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9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9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9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4.8280000000000003</v>
      </c>
    </row>
    <row r="72" spans="1:9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1.1189233861940428E-4</v>
      </c>
    </row>
    <row r="73" spans="1:9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9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9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>
        <v>2.5000000000000001E-3</v>
      </c>
    </row>
    <row r="76" spans="1:9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9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2.6630411354986558E-3</v>
      </c>
    </row>
    <row r="80" spans="1:9" x14ac:dyDescent="0.2">
      <c r="I80">
        <v>9639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topLeftCell="A25" workbookViewId="0">
      <selection activeCell="A55" sqref="A55:H5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42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26.61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v>26.61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3.4830000000000001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9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10">
        <v>0</v>
      </c>
    </row>
    <row r="18" spans="1:9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v>3.4830000000000001</v>
      </c>
    </row>
    <row r="19" spans="1:9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9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9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11">
        <v>0</v>
      </c>
    </row>
    <row r="22" spans="1:9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10"/>
    </row>
    <row r="23" spans="1:9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v>0</v>
      </c>
    </row>
    <row r="24" spans="1:9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9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7">
        <v>48.621000000000002</v>
      </c>
    </row>
    <row r="26" spans="1:9" x14ac:dyDescent="0.2">
      <c r="A26" s="63"/>
      <c r="B26" s="64"/>
      <c r="C26" s="64"/>
      <c r="D26" s="64"/>
      <c r="E26" s="64"/>
      <c r="F26" s="64"/>
      <c r="G26" s="64"/>
      <c r="H26" s="64"/>
      <c r="I26" s="7"/>
    </row>
    <row r="27" spans="1:9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</row>
    <row r="28" spans="1:9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9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9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9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78.713999999999999</v>
      </c>
    </row>
    <row r="32" spans="1:9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9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(I35+I37)/2</f>
        <v>133819.9</v>
      </c>
    </row>
    <row r="34" spans="1:9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9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8">
        <v>179058.61</v>
      </c>
    </row>
    <row r="36" spans="1:9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9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8">
        <v>88581.19</v>
      </c>
    </row>
    <row r="38" spans="1:9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9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5.88208480203617E-4</v>
      </c>
    </row>
    <row r="40" spans="1:9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9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9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9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38.331999999999994</v>
      </c>
    </row>
    <row r="45" spans="1:9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10">
        <v>0</v>
      </c>
    </row>
    <row r="46" spans="1:9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v>0</v>
      </c>
    </row>
    <row r="47" spans="1:9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11">
        <v>17.158999999999999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11">
        <v>21.172999999999998</v>
      </c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13">
        <v>0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13"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2">
        <f>I44/I37</f>
        <v>4.3273295380204301E-4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>
        <v>2.5000000000000001E-3</v>
      </c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>
        <f>I61-I59</f>
        <v>2.0672670461979572E-3</v>
      </c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9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9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16">
        <v>0</v>
      </c>
    </row>
    <row r="67" spans="1:9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2">
        <f>(I44-I66)/I37</f>
        <v>4.3273295380204301E-4</v>
      </c>
    </row>
    <row r="68" spans="1:9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9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9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9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117.04599999999999</v>
      </c>
    </row>
    <row r="72" spans="1:9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8.7465317191239868E-4</v>
      </c>
    </row>
    <row r="73" spans="1:9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9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9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>
        <v>2.5000000000000001E-3</v>
      </c>
    </row>
    <row r="76" spans="1:9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9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3.0882084802036172E-3</v>
      </c>
    </row>
    <row r="81" spans="9:9" x14ac:dyDescent="0.2">
      <c r="I81">
        <v>11407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34" workbookViewId="0">
      <selection activeCell="A55" sqref="A55:H5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43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62.326999999999998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v>62.326999999999998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2.044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9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10">
        <v>0</v>
      </c>
    </row>
    <row r="18" spans="1:9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v>2.044</v>
      </c>
    </row>
    <row r="19" spans="1:9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9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9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11">
        <v>0</v>
      </c>
    </row>
    <row r="22" spans="1:9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10"/>
    </row>
    <row r="23" spans="1:9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v>0</v>
      </c>
    </row>
    <row r="24" spans="1:9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9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7">
        <v>-8.7449999999999992</v>
      </c>
    </row>
    <row r="26" spans="1:9" x14ac:dyDescent="0.2">
      <c r="A26" s="63"/>
      <c r="B26" s="64"/>
      <c r="C26" s="64"/>
      <c r="D26" s="64"/>
      <c r="E26" s="64"/>
      <c r="F26" s="64"/>
      <c r="G26" s="64"/>
      <c r="H26" s="64"/>
      <c r="I26" s="7"/>
    </row>
    <row r="27" spans="1:9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</row>
    <row r="28" spans="1:9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9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9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9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55.625999999999998</v>
      </c>
    </row>
    <row r="32" spans="1:9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9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(I35+I37)/2</f>
        <v>75585.554999999993</v>
      </c>
    </row>
    <row r="34" spans="1:9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9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8">
        <v>94599.78</v>
      </c>
    </row>
    <row r="36" spans="1:9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9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8">
        <v>56571.33</v>
      </c>
    </row>
    <row r="38" spans="1:9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9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7.3593426680534403E-4</v>
      </c>
    </row>
    <row r="40" spans="1:9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9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9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9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32.392000000000003</v>
      </c>
    </row>
    <row r="45" spans="1:9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10">
        <v>0</v>
      </c>
    </row>
    <row r="46" spans="1:9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v>0</v>
      </c>
    </row>
    <row r="47" spans="1:9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11">
        <v>32.392000000000003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11"/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13">
        <v>0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13"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4">
        <f>I44/I37</f>
        <v>5.725868562750779E-4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>
        <v>5.0000000000000001E-3</v>
      </c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>
        <f>I61-I59</f>
        <v>4.4274131437249224E-3</v>
      </c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9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9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16">
        <v>0</v>
      </c>
    </row>
    <row r="67" spans="1:9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2">
        <f>(I44-I66)/I37</f>
        <v>5.725868562750779E-4</v>
      </c>
    </row>
    <row r="68" spans="1:9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9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9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9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88.018000000000001</v>
      </c>
    </row>
    <row r="72" spans="1:9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1.1644817584523922E-3</v>
      </c>
    </row>
    <row r="73" spans="1:9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9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9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>
        <v>5.0000000000000001E-3</v>
      </c>
    </row>
    <row r="76" spans="1:9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9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5.7359342668053441E-3</v>
      </c>
    </row>
    <row r="78" spans="1:9" x14ac:dyDescent="0.2">
      <c r="A78" s="5"/>
      <c r="B78" s="5"/>
      <c r="C78" s="5"/>
      <c r="D78" s="5"/>
      <c r="E78" s="5"/>
      <c r="F78" s="5"/>
      <c r="G78" s="5"/>
      <c r="H78" s="5"/>
      <c r="I78" s="5"/>
    </row>
    <row r="80" spans="1:9" x14ac:dyDescent="0.2">
      <c r="I80">
        <v>12540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37" workbookViewId="0">
      <selection activeCell="K52" sqref="K5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6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">
      <c r="A2" s="74"/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6" t="s">
        <v>109</v>
      </c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4"/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 t="s">
        <v>1</v>
      </c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 t="s">
        <v>44</v>
      </c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/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63"/>
      <c r="B9" s="64"/>
      <c r="C9" s="64"/>
      <c r="D9" s="64"/>
      <c r="E9" s="64"/>
      <c r="F9" s="64"/>
      <c r="G9" s="64"/>
      <c r="H9" s="64"/>
      <c r="I9" s="1" t="s">
        <v>3</v>
      </c>
    </row>
    <row r="10" spans="1:9" x14ac:dyDescent="0.2">
      <c r="A10" s="61" t="s">
        <v>45</v>
      </c>
      <c r="B10" s="62"/>
      <c r="C10" s="62"/>
      <c r="D10" s="62"/>
      <c r="E10" s="62"/>
      <c r="F10" s="62"/>
      <c r="G10" s="62"/>
      <c r="H10" s="62"/>
      <c r="I10" s="1"/>
    </row>
    <row r="11" spans="1:9" x14ac:dyDescent="0.2">
      <c r="A11" s="61" t="s">
        <v>46</v>
      </c>
      <c r="B11" s="64"/>
      <c r="C11" s="64"/>
      <c r="D11" s="64"/>
      <c r="E11" s="64"/>
      <c r="F11" s="64"/>
      <c r="G11" s="64"/>
      <c r="H11" s="64"/>
      <c r="I11" s="7">
        <f>I12+I13</f>
        <v>1.5089999999999999</v>
      </c>
    </row>
    <row r="12" spans="1:9" x14ac:dyDescent="0.2">
      <c r="A12" s="63" t="s">
        <v>4</v>
      </c>
      <c r="B12" s="64"/>
      <c r="C12" s="64"/>
      <c r="D12" s="64"/>
      <c r="E12" s="64"/>
      <c r="F12" s="64"/>
      <c r="G12" s="64"/>
      <c r="H12" s="64"/>
      <c r="I12" s="4">
        <v>0</v>
      </c>
    </row>
    <row r="13" spans="1:9" x14ac:dyDescent="0.2">
      <c r="A13" s="63" t="s">
        <v>5</v>
      </c>
      <c r="B13" s="64"/>
      <c r="C13" s="64"/>
      <c r="D13" s="64"/>
      <c r="E13" s="64"/>
      <c r="F13" s="64"/>
      <c r="G13" s="64"/>
      <c r="H13" s="64"/>
      <c r="I13" s="4">
        <v>1.5089999999999999</v>
      </c>
    </row>
    <row r="14" spans="1:9" x14ac:dyDescent="0.2">
      <c r="A14" s="72"/>
      <c r="B14" s="66"/>
      <c r="C14" s="66"/>
      <c r="D14" s="66"/>
      <c r="E14" s="66"/>
      <c r="F14" s="66"/>
      <c r="G14" s="66"/>
      <c r="H14" s="66"/>
      <c r="I14" s="4"/>
    </row>
    <row r="15" spans="1:9" x14ac:dyDescent="0.2">
      <c r="A15" s="57" t="s">
        <v>47</v>
      </c>
      <c r="B15" s="73"/>
      <c r="C15" s="73"/>
      <c r="D15" s="73"/>
      <c r="E15" s="73"/>
      <c r="F15" s="73"/>
      <c r="G15" s="73"/>
      <c r="H15" s="73"/>
      <c r="I15" s="8">
        <f>I17+I18</f>
        <v>0.38400000000000001</v>
      </c>
    </row>
    <row r="16" spans="1:9" x14ac:dyDescent="0.2">
      <c r="A16" s="59" t="s">
        <v>48</v>
      </c>
      <c r="B16" s="60"/>
      <c r="C16" s="60"/>
      <c r="D16" s="60"/>
      <c r="E16" s="60"/>
      <c r="F16" s="60"/>
      <c r="G16" s="60"/>
      <c r="H16" s="71"/>
      <c r="I16" s="9"/>
    </row>
    <row r="17" spans="1:9" x14ac:dyDescent="0.2">
      <c r="A17" s="63" t="s">
        <v>6</v>
      </c>
      <c r="B17" s="64"/>
      <c r="C17" s="64"/>
      <c r="D17" s="64"/>
      <c r="E17" s="64"/>
      <c r="F17" s="64"/>
      <c r="G17" s="64"/>
      <c r="H17" s="64"/>
      <c r="I17" s="10">
        <v>0</v>
      </c>
    </row>
    <row r="18" spans="1:9" x14ac:dyDescent="0.2">
      <c r="A18" s="63" t="s">
        <v>7</v>
      </c>
      <c r="B18" s="64"/>
      <c r="C18" s="64"/>
      <c r="D18" s="64"/>
      <c r="E18" s="64"/>
      <c r="F18" s="64"/>
      <c r="G18" s="64"/>
      <c r="H18" s="64"/>
      <c r="I18" s="4">
        <v>0.38400000000000001</v>
      </c>
    </row>
    <row r="19" spans="1:9" x14ac:dyDescent="0.2">
      <c r="A19" s="63"/>
      <c r="B19" s="64"/>
      <c r="C19" s="64"/>
      <c r="D19" s="64"/>
      <c r="E19" s="64"/>
      <c r="F19" s="64"/>
      <c r="G19" s="64"/>
      <c r="H19" s="64"/>
      <c r="I19" s="4"/>
    </row>
    <row r="20" spans="1:9" x14ac:dyDescent="0.2">
      <c r="A20" s="61" t="s">
        <v>49</v>
      </c>
      <c r="B20" s="64"/>
      <c r="C20" s="64"/>
      <c r="D20" s="64"/>
      <c r="E20" s="64"/>
      <c r="F20" s="64"/>
      <c r="G20" s="64"/>
      <c r="H20" s="64"/>
      <c r="I20" s="8">
        <f>I21+I23</f>
        <v>0</v>
      </c>
    </row>
    <row r="21" spans="1:9" x14ac:dyDescent="0.2">
      <c r="A21" s="65" t="s">
        <v>50</v>
      </c>
      <c r="B21" s="66"/>
      <c r="C21" s="66"/>
      <c r="D21" s="66"/>
      <c r="E21" s="66"/>
      <c r="F21" s="66"/>
      <c r="G21" s="66"/>
      <c r="H21" s="67"/>
      <c r="I21" s="11">
        <v>0</v>
      </c>
    </row>
    <row r="22" spans="1:9" x14ac:dyDescent="0.2">
      <c r="A22" s="68" t="s">
        <v>51</v>
      </c>
      <c r="B22" s="52"/>
      <c r="C22" s="52"/>
      <c r="D22" s="52"/>
      <c r="E22" s="52"/>
      <c r="F22" s="52"/>
      <c r="G22" s="52"/>
      <c r="H22" s="52"/>
      <c r="I22" s="10"/>
    </row>
    <row r="23" spans="1:9" x14ac:dyDescent="0.2">
      <c r="A23" s="69" t="s">
        <v>52</v>
      </c>
      <c r="B23" s="70"/>
      <c r="C23" s="70"/>
      <c r="D23" s="70"/>
      <c r="E23" s="70"/>
      <c r="F23" s="70"/>
      <c r="G23" s="70"/>
      <c r="H23" s="70"/>
      <c r="I23" s="4">
        <v>0</v>
      </c>
    </row>
    <row r="24" spans="1:9" x14ac:dyDescent="0.2">
      <c r="A24" s="63"/>
      <c r="B24" s="64"/>
      <c r="C24" s="64"/>
      <c r="D24" s="64"/>
      <c r="E24" s="64"/>
      <c r="F24" s="64"/>
      <c r="G24" s="64"/>
      <c r="H24" s="64"/>
      <c r="I24" s="4"/>
    </row>
    <row r="25" spans="1:9" x14ac:dyDescent="0.2">
      <c r="A25" s="61" t="s">
        <v>53</v>
      </c>
      <c r="B25" s="64"/>
      <c r="C25" s="64"/>
      <c r="D25" s="64"/>
      <c r="E25" s="64"/>
      <c r="F25" s="64"/>
      <c r="G25" s="64"/>
      <c r="H25" s="64"/>
      <c r="I25" s="7">
        <v>5.7809999999999997</v>
      </c>
    </row>
    <row r="26" spans="1:9" x14ac:dyDescent="0.2">
      <c r="A26" s="63"/>
      <c r="B26" s="64"/>
      <c r="C26" s="64"/>
      <c r="D26" s="64"/>
      <c r="E26" s="64"/>
      <c r="F26" s="64"/>
      <c r="G26" s="64"/>
      <c r="H26" s="64"/>
      <c r="I26" s="7"/>
    </row>
    <row r="27" spans="1:9" x14ac:dyDescent="0.2">
      <c r="A27" s="61" t="s">
        <v>54</v>
      </c>
      <c r="B27" s="62"/>
      <c r="C27" s="62"/>
      <c r="D27" s="62"/>
      <c r="E27" s="62"/>
      <c r="F27" s="62"/>
      <c r="G27" s="62"/>
      <c r="H27" s="62"/>
      <c r="I27" s="7"/>
    </row>
    <row r="28" spans="1:9" x14ac:dyDescent="0.2">
      <c r="A28" s="63"/>
      <c r="B28" s="64"/>
      <c r="C28" s="64"/>
      <c r="D28" s="64"/>
      <c r="E28" s="64"/>
      <c r="F28" s="64"/>
      <c r="G28" s="64"/>
      <c r="H28" s="64"/>
      <c r="I28" s="7"/>
    </row>
    <row r="29" spans="1:9" x14ac:dyDescent="0.2">
      <c r="A29" s="61" t="s">
        <v>55</v>
      </c>
      <c r="B29" s="62"/>
      <c r="C29" s="62"/>
      <c r="D29" s="62"/>
      <c r="E29" s="62"/>
      <c r="F29" s="62"/>
      <c r="G29" s="62"/>
      <c r="H29" s="62"/>
      <c r="I29" s="7"/>
    </row>
    <row r="30" spans="1:9" x14ac:dyDescent="0.2">
      <c r="A30" s="63"/>
      <c r="B30" s="64"/>
      <c r="C30" s="64"/>
      <c r="D30" s="64"/>
      <c r="E30" s="64"/>
      <c r="F30" s="64"/>
      <c r="G30" s="64"/>
      <c r="H30" s="64"/>
      <c r="I30" s="7"/>
    </row>
    <row r="31" spans="1:9" x14ac:dyDescent="0.2">
      <c r="A31" s="61" t="s">
        <v>56</v>
      </c>
      <c r="B31" s="62"/>
      <c r="C31" s="62"/>
      <c r="D31" s="62"/>
      <c r="E31" s="62"/>
      <c r="F31" s="62"/>
      <c r="G31" s="62"/>
      <c r="H31" s="62"/>
      <c r="I31" s="7">
        <f>I11+I15+I20+I25+I27+I29</f>
        <v>7.6739999999999995</v>
      </c>
    </row>
    <row r="32" spans="1:9" x14ac:dyDescent="0.2">
      <c r="A32" s="63"/>
      <c r="B32" s="64"/>
      <c r="C32" s="64"/>
      <c r="D32" s="64"/>
      <c r="E32" s="64"/>
      <c r="F32" s="64"/>
      <c r="G32" s="64"/>
      <c r="H32" s="64"/>
      <c r="I32" s="7"/>
    </row>
    <row r="33" spans="1:9" x14ac:dyDescent="0.2">
      <c r="A33" s="61" t="s">
        <v>57</v>
      </c>
      <c r="B33" s="62"/>
      <c r="C33" s="62"/>
      <c r="D33" s="62"/>
      <c r="E33" s="62"/>
      <c r="F33" s="62"/>
      <c r="G33" s="62"/>
      <c r="H33" s="62"/>
      <c r="I33" s="7">
        <f>(I35+I37)/2</f>
        <v>13450.244999999999</v>
      </c>
    </row>
    <row r="34" spans="1:9" x14ac:dyDescent="0.2">
      <c r="A34" s="63"/>
      <c r="B34" s="64"/>
      <c r="C34" s="64"/>
      <c r="D34" s="64"/>
      <c r="E34" s="64"/>
      <c r="F34" s="64"/>
      <c r="G34" s="64"/>
      <c r="H34" s="64"/>
      <c r="I34" s="7"/>
    </row>
    <row r="35" spans="1:9" x14ac:dyDescent="0.2">
      <c r="A35" s="65" t="s">
        <v>58</v>
      </c>
      <c r="B35" s="66"/>
      <c r="C35" s="66"/>
      <c r="D35" s="66"/>
      <c r="E35" s="66"/>
      <c r="F35" s="66"/>
      <c r="G35" s="66"/>
      <c r="H35" s="66"/>
      <c r="I35" s="8">
        <v>14863.68</v>
      </c>
    </row>
    <row r="36" spans="1:9" x14ac:dyDescent="0.2">
      <c r="A36" s="51" t="s">
        <v>114</v>
      </c>
      <c r="B36" s="52"/>
      <c r="C36" s="52"/>
      <c r="D36" s="52"/>
      <c r="E36" s="52"/>
      <c r="F36" s="52"/>
      <c r="G36" s="52"/>
      <c r="H36" s="52"/>
      <c r="I36" s="9"/>
    </row>
    <row r="37" spans="1:9" x14ac:dyDescent="0.2">
      <c r="A37" s="53" t="s">
        <v>59</v>
      </c>
      <c r="B37" s="54"/>
      <c r="C37" s="54"/>
      <c r="D37" s="54"/>
      <c r="E37" s="54"/>
      <c r="F37" s="54"/>
      <c r="G37" s="54"/>
      <c r="H37" s="55"/>
      <c r="I37" s="8">
        <v>12036.81</v>
      </c>
    </row>
    <row r="38" spans="1:9" x14ac:dyDescent="0.2">
      <c r="A38" s="51" t="s">
        <v>115</v>
      </c>
      <c r="B38" s="52"/>
      <c r="C38" s="52"/>
      <c r="D38" s="52"/>
      <c r="E38" s="52"/>
      <c r="F38" s="52"/>
      <c r="G38" s="52"/>
      <c r="H38" s="56"/>
      <c r="I38" s="9"/>
    </row>
    <row r="39" spans="1:9" x14ac:dyDescent="0.2">
      <c r="A39" s="57" t="s">
        <v>60</v>
      </c>
      <c r="B39" s="58"/>
      <c r="C39" s="58"/>
      <c r="D39" s="58"/>
      <c r="E39" s="58"/>
      <c r="F39" s="58"/>
      <c r="G39" s="58"/>
      <c r="H39" s="58"/>
      <c r="I39" s="12">
        <f>I31/I33</f>
        <v>5.7054722795012289E-4</v>
      </c>
    </row>
    <row r="40" spans="1:9" x14ac:dyDescent="0.2">
      <c r="A40" s="59" t="s">
        <v>61</v>
      </c>
      <c r="B40" s="60"/>
      <c r="C40" s="60"/>
      <c r="D40" s="60"/>
      <c r="E40" s="60"/>
      <c r="F40" s="60"/>
      <c r="G40" s="60"/>
      <c r="H40" s="60"/>
      <c r="I40" s="9"/>
    </row>
    <row r="41" spans="1:9" x14ac:dyDescent="0.2">
      <c r="A41" s="48"/>
      <c r="B41" s="49"/>
      <c r="C41" s="49"/>
      <c r="D41" s="49"/>
      <c r="E41" s="49"/>
      <c r="F41" s="49"/>
      <c r="G41" s="49"/>
      <c r="H41" s="50"/>
      <c r="I41" s="9"/>
    </row>
    <row r="42" spans="1:9" ht="15" x14ac:dyDescent="0.25">
      <c r="A42" s="77" t="s">
        <v>62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61" t="s">
        <v>63</v>
      </c>
      <c r="B43" s="62"/>
      <c r="C43" s="62"/>
      <c r="D43" s="62"/>
      <c r="E43" s="62"/>
      <c r="F43" s="62"/>
      <c r="G43" s="62"/>
      <c r="H43" s="62"/>
      <c r="I43" s="9">
        <v>0</v>
      </c>
    </row>
    <row r="44" spans="1:9" x14ac:dyDescent="0.2">
      <c r="A44" s="61" t="s">
        <v>64</v>
      </c>
      <c r="B44" s="62"/>
      <c r="C44" s="62"/>
      <c r="D44" s="62"/>
      <c r="E44" s="62"/>
      <c r="F44" s="62"/>
      <c r="G44" s="62"/>
      <c r="H44" s="62"/>
      <c r="I44" s="9">
        <f>I45+I46+I47+I48+I49+I51+I53+I55+I57</f>
        <v>0.89700000000000002</v>
      </c>
    </row>
    <row r="45" spans="1:9" x14ac:dyDescent="0.2">
      <c r="A45" s="63" t="s">
        <v>8</v>
      </c>
      <c r="B45" s="64"/>
      <c r="C45" s="64"/>
      <c r="D45" s="64"/>
      <c r="E45" s="64"/>
      <c r="F45" s="64"/>
      <c r="G45" s="64"/>
      <c r="H45" s="64"/>
      <c r="I45" s="10">
        <v>0</v>
      </c>
    </row>
    <row r="46" spans="1:9" x14ac:dyDescent="0.2">
      <c r="A46" s="63" t="s">
        <v>9</v>
      </c>
      <c r="B46" s="64"/>
      <c r="C46" s="64"/>
      <c r="D46" s="64"/>
      <c r="E46" s="64"/>
      <c r="F46" s="64"/>
      <c r="G46" s="64"/>
      <c r="H46" s="64"/>
      <c r="I46" s="4">
        <v>0</v>
      </c>
    </row>
    <row r="47" spans="1:9" x14ac:dyDescent="0.2">
      <c r="A47" s="63" t="s">
        <v>10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11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5" t="s">
        <v>65</v>
      </c>
      <c r="B49" s="66"/>
      <c r="C49" s="66"/>
      <c r="D49" s="66"/>
      <c r="E49" s="66"/>
      <c r="F49" s="66"/>
      <c r="G49" s="66"/>
      <c r="H49" s="67"/>
      <c r="I49" s="11">
        <v>-1.107</v>
      </c>
    </row>
    <row r="50" spans="1:9" x14ac:dyDescent="0.2">
      <c r="A50" s="68" t="s">
        <v>66</v>
      </c>
      <c r="B50" s="51"/>
      <c r="C50" s="51"/>
      <c r="D50" s="51"/>
      <c r="E50" s="51"/>
      <c r="F50" s="51"/>
      <c r="G50" s="51"/>
      <c r="H50" s="51"/>
      <c r="I50" s="10"/>
    </row>
    <row r="51" spans="1:9" x14ac:dyDescent="0.2">
      <c r="A51" s="65" t="s">
        <v>67</v>
      </c>
      <c r="B51" s="66"/>
      <c r="C51" s="66"/>
      <c r="D51" s="66"/>
      <c r="E51" s="66"/>
      <c r="F51" s="66"/>
      <c r="G51" s="66"/>
      <c r="H51" s="67"/>
      <c r="I51" s="11">
        <v>2.004</v>
      </c>
    </row>
    <row r="52" spans="1:9" x14ac:dyDescent="0.2">
      <c r="A52" s="68" t="s">
        <v>68</v>
      </c>
      <c r="B52" s="51"/>
      <c r="C52" s="51"/>
      <c r="D52" s="51"/>
      <c r="E52" s="51"/>
      <c r="F52" s="51"/>
      <c r="G52" s="51"/>
      <c r="H52" s="51"/>
      <c r="I52" s="10"/>
    </row>
    <row r="53" spans="1:9" x14ac:dyDescent="0.2">
      <c r="A53" s="65" t="s">
        <v>69</v>
      </c>
      <c r="B53" s="66"/>
      <c r="C53" s="66"/>
      <c r="D53" s="66"/>
      <c r="E53" s="66"/>
      <c r="F53" s="66"/>
      <c r="G53" s="66"/>
      <c r="H53" s="67"/>
      <c r="I53" s="13">
        <v>0</v>
      </c>
    </row>
    <row r="54" spans="1:9" x14ac:dyDescent="0.2">
      <c r="A54" s="68" t="s">
        <v>70</v>
      </c>
      <c r="B54" s="51"/>
      <c r="C54" s="51"/>
      <c r="D54" s="51"/>
      <c r="E54" s="51"/>
      <c r="F54" s="51"/>
      <c r="G54" s="51"/>
      <c r="H54" s="51"/>
      <c r="I54" s="11"/>
    </row>
    <row r="55" spans="1:9" x14ac:dyDescent="0.2">
      <c r="A55" s="79" t="s">
        <v>136</v>
      </c>
      <c r="B55" s="66"/>
      <c r="C55" s="66"/>
      <c r="D55" s="66"/>
      <c r="E55" s="66"/>
      <c r="F55" s="66"/>
      <c r="G55" s="66"/>
      <c r="H55" s="67"/>
      <c r="I55" s="13">
        <v>0</v>
      </c>
    </row>
    <row r="56" spans="1:9" x14ac:dyDescent="0.2">
      <c r="A56" s="68" t="s">
        <v>70</v>
      </c>
      <c r="B56" s="51"/>
      <c r="C56" s="51"/>
      <c r="D56" s="51"/>
      <c r="E56" s="51"/>
      <c r="F56" s="51"/>
      <c r="G56" s="51"/>
      <c r="H56" s="51"/>
      <c r="I56" s="10"/>
    </row>
    <row r="57" spans="1:9" x14ac:dyDescent="0.2">
      <c r="A57" s="63" t="s">
        <v>71</v>
      </c>
      <c r="B57" s="64"/>
      <c r="C57" s="64"/>
      <c r="D57" s="64"/>
      <c r="E57" s="64"/>
      <c r="F57" s="64"/>
      <c r="G57" s="64"/>
      <c r="H57" s="64"/>
      <c r="I57" s="4">
        <v>0</v>
      </c>
    </row>
    <row r="58" spans="1:9" x14ac:dyDescent="0.2">
      <c r="A58" s="80"/>
      <c r="B58" s="81"/>
      <c r="C58" s="81"/>
      <c r="D58" s="81"/>
      <c r="E58" s="81"/>
      <c r="F58" s="81"/>
      <c r="G58" s="81"/>
      <c r="H58" s="82"/>
      <c r="I58" s="4"/>
    </row>
    <row r="59" spans="1:9" x14ac:dyDescent="0.2">
      <c r="A59" s="57" t="s">
        <v>72</v>
      </c>
      <c r="B59" s="73"/>
      <c r="C59" s="73"/>
      <c r="D59" s="73"/>
      <c r="E59" s="73"/>
      <c r="F59" s="73"/>
      <c r="G59" s="73"/>
      <c r="H59" s="73"/>
      <c r="I59" s="14">
        <f>I44/I37</f>
        <v>7.4521405588357713E-5</v>
      </c>
    </row>
    <row r="60" spans="1:9" x14ac:dyDescent="0.2">
      <c r="A60" s="83" t="s">
        <v>73</v>
      </c>
      <c r="B60" s="57"/>
      <c r="C60" s="57"/>
      <c r="D60" s="57"/>
      <c r="E60" s="57"/>
      <c r="F60" s="57"/>
      <c r="G60" s="57"/>
      <c r="H60" s="57"/>
      <c r="I60" s="9"/>
    </row>
    <row r="61" spans="1:9" x14ac:dyDescent="0.2">
      <c r="A61" s="84" t="s">
        <v>74</v>
      </c>
      <c r="B61" s="85"/>
      <c r="C61" s="85"/>
      <c r="D61" s="85"/>
      <c r="E61" s="85"/>
      <c r="F61" s="85"/>
      <c r="G61" s="85"/>
      <c r="H61" s="85"/>
      <c r="I61" s="15">
        <v>2.5000000000000001E-3</v>
      </c>
    </row>
    <row r="62" spans="1:9" x14ac:dyDescent="0.2">
      <c r="A62" s="83" t="s">
        <v>75</v>
      </c>
      <c r="B62" s="57"/>
      <c r="C62" s="57"/>
      <c r="D62" s="57"/>
      <c r="E62" s="57"/>
      <c r="F62" s="57"/>
      <c r="G62" s="57"/>
      <c r="H62" s="57"/>
      <c r="I62" s="10"/>
    </row>
    <row r="63" spans="1:9" x14ac:dyDescent="0.2">
      <c r="A63" s="86" t="s">
        <v>76</v>
      </c>
      <c r="B63" s="87"/>
      <c r="C63" s="87"/>
      <c r="D63" s="87"/>
      <c r="E63" s="87"/>
      <c r="F63" s="87"/>
      <c r="G63" s="87"/>
      <c r="H63" s="88"/>
      <c r="I63" s="15">
        <f>I61-I59</f>
        <v>2.4254785944116423E-3</v>
      </c>
    </row>
    <row r="64" spans="1:9" x14ac:dyDescent="0.2">
      <c r="A64" s="89" t="s">
        <v>77</v>
      </c>
      <c r="B64" s="90"/>
      <c r="C64" s="90"/>
      <c r="D64" s="90"/>
      <c r="E64" s="90"/>
      <c r="F64" s="90"/>
      <c r="G64" s="90"/>
      <c r="H64" s="90"/>
      <c r="I64" s="10"/>
    </row>
    <row r="65" spans="1:9" x14ac:dyDescent="0.2">
      <c r="A65" s="48"/>
      <c r="B65" s="49"/>
      <c r="C65" s="49"/>
      <c r="D65" s="49"/>
      <c r="E65" s="49"/>
      <c r="F65" s="49"/>
      <c r="G65" s="49"/>
      <c r="H65" s="50"/>
      <c r="I65" s="10"/>
    </row>
    <row r="66" spans="1:9" x14ac:dyDescent="0.2">
      <c r="A66" s="59" t="s">
        <v>78</v>
      </c>
      <c r="B66" s="70"/>
      <c r="C66" s="70"/>
      <c r="D66" s="70"/>
      <c r="E66" s="70"/>
      <c r="F66" s="70"/>
      <c r="G66" s="70"/>
      <c r="H66" s="70"/>
      <c r="I66" s="16">
        <v>0</v>
      </c>
    </row>
    <row r="67" spans="1:9" x14ac:dyDescent="0.2">
      <c r="A67" s="86" t="s">
        <v>79</v>
      </c>
      <c r="B67" s="87"/>
      <c r="C67" s="87"/>
      <c r="D67" s="87"/>
      <c r="E67" s="87"/>
      <c r="F67" s="87"/>
      <c r="G67" s="87"/>
      <c r="H67" s="88"/>
      <c r="I67" s="12">
        <f>(I44-I66)/I37</f>
        <v>7.4521405588357713E-5</v>
      </c>
    </row>
    <row r="68" spans="1:9" x14ac:dyDescent="0.2">
      <c r="A68" s="89" t="s">
        <v>80</v>
      </c>
      <c r="B68" s="89"/>
      <c r="C68" s="89"/>
      <c r="D68" s="89"/>
      <c r="E68" s="89"/>
      <c r="F68" s="89"/>
      <c r="G68" s="89"/>
      <c r="H68" s="89"/>
      <c r="I68" s="10"/>
    </row>
    <row r="69" spans="1:9" x14ac:dyDescent="0.2">
      <c r="A69" s="48"/>
      <c r="B69" s="49"/>
      <c r="C69" s="49"/>
      <c r="D69" s="49"/>
      <c r="E69" s="49"/>
      <c r="F69" s="49"/>
      <c r="G69" s="49"/>
      <c r="H69" s="50"/>
      <c r="I69" s="4"/>
    </row>
    <row r="70" spans="1:9" x14ac:dyDescent="0.2">
      <c r="A70" s="59" t="s">
        <v>81</v>
      </c>
      <c r="B70" s="70"/>
      <c r="C70" s="70"/>
      <c r="D70" s="70"/>
      <c r="E70" s="70"/>
      <c r="F70" s="70"/>
      <c r="G70" s="70"/>
      <c r="H70" s="70"/>
      <c r="I70" s="7"/>
    </row>
    <row r="71" spans="1:9" x14ac:dyDescent="0.2">
      <c r="A71" s="91" t="s">
        <v>82</v>
      </c>
      <c r="B71" s="64"/>
      <c r="C71" s="64"/>
      <c r="D71" s="64"/>
      <c r="E71" s="64"/>
      <c r="F71" s="64"/>
      <c r="G71" s="64"/>
      <c r="H71" s="64"/>
      <c r="I71" s="7">
        <f>I31+I44-I66</f>
        <v>8.5709999999999997</v>
      </c>
    </row>
    <row r="72" spans="1:9" x14ac:dyDescent="0.2">
      <c r="A72" s="91" t="s">
        <v>83</v>
      </c>
      <c r="B72" s="64"/>
      <c r="C72" s="64"/>
      <c r="D72" s="64"/>
      <c r="E72" s="64"/>
      <c r="F72" s="64"/>
      <c r="G72" s="64"/>
      <c r="H72" s="64"/>
      <c r="I72" s="17">
        <f>I71/I33</f>
        <v>6.3723746296071189E-4</v>
      </c>
    </row>
    <row r="73" spans="1:9" x14ac:dyDescent="0.2">
      <c r="A73" s="63"/>
      <c r="B73" s="64"/>
      <c r="C73" s="64"/>
      <c r="D73" s="64"/>
      <c r="E73" s="64"/>
      <c r="F73" s="64"/>
      <c r="G73" s="64"/>
      <c r="H73" s="64"/>
      <c r="I73" s="7"/>
    </row>
    <row r="74" spans="1:9" x14ac:dyDescent="0.2">
      <c r="A74" s="61" t="s">
        <v>84</v>
      </c>
      <c r="B74" s="62"/>
      <c r="C74" s="62"/>
      <c r="D74" s="62"/>
      <c r="E74" s="62"/>
      <c r="F74" s="62"/>
      <c r="G74" s="62"/>
      <c r="H74" s="62"/>
      <c r="I74" s="8"/>
    </row>
    <row r="75" spans="1:9" x14ac:dyDescent="0.2">
      <c r="A75" s="91" t="s">
        <v>85</v>
      </c>
      <c r="B75" s="64"/>
      <c r="C75" s="64"/>
      <c r="D75" s="64"/>
      <c r="E75" s="64"/>
      <c r="F75" s="64"/>
      <c r="G75" s="64"/>
      <c r="H75" s="92"/>
      <c r="I75" s="18">
        <v>5.0000000000000001E-3</v>
      </c>
    </row>
    <row r="76" spans="1:9" x14ac:dyDescent="0.2">
      <c r="A76" s="93" t="s">
        <v>135</v>
      </c>
      <c r="B76" s="64"/>
      <c r="C76" s="64"/>
      <c r="D76" s="64"/>
      <c r="E76" s="64"/>
      <c r="F76" s="64"/>
      <c r="G76" s="64"/>
      <c r="H76" s="64"/>
      <c r="I76" s="9"/>
    </row>
    <row r="77" spans="1:9" x14ac:dyDescent="0.2">
      <c r="A77" s="91" t="s">
        <v>86</v>
      </c>
      <c r="B77" s="64"/>
      <c r="C77" s="64"/>
      <c r="D77" s="64"/>
      <c r="E77" s="64"/>
      <c r="F77" s="64"/>
      <c r="G77" s="64"/>
      <c r="H77" s="64"/>
      <c r="I77" s="19">
        <f>I39+I75</f>
        <v>5.5705472279501227E-3</v>
      </c>
    </row>
    <row r="80" spans="1:9" x14ac:dyDescent="0.2">
      <c r="I80">
        <v>13228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rightToLeft="1" topLeftCell="A37" workbookViewId="0">
      <selection activeCell="A56" sqref="A56:H56"/>
    </sheetView>
  </sheetViews>
  <sheetFormatPr defaultRowHeight="12.75" x14ac:dyDescent="0.2"/>
  <cols>
    <col min="9" max="9" width="10.140625" bestFit="1" customWidth="1"/>
  </cols>
  <sheetData>
    <row r="2" spans="1:9" x14ac:dyDescent="0.2">
      <c r="A2" s="76" t="s">
        <v>0</v>
      </c>
      <c r="B2" s="75"/>
      <c r="C2" s="75"/>
      <c r="D2" s="75"/>
      <c r="E2" s="75"/>
      <c r="F2" s="75"/>
      <c r="G2" s="75"/>
      <c r="H2" s="75"/>
      <c r="I2" s="75"/>
    </row>
    <row r="3" spans="1:9" x14ac:dyDescent="0.2">
      <c r="A3" s="74"/>
      <c r="B3" s="75"/>
      <c r="C3" s="75"/>
      <c r="D3" s="75"/>
      <c r="E3" s="75"/>
      <c r="F3" s="75"/>
      <c r="G3" s="75"/>
      <c r="H3" s="75"/>
      <c r="I3" s="75"/>
    </row>
    <row r="4" spans="1:9" x14ac:dyDescent="0.2">
      <c r="A4" s="76" t="s">
        <v>109</v>
      </c>
      <c r="B4" s="75"/>
      <c r="C4" s="75"/>
      <c r="D4" s="75"/>
      <c r="E4" s="75"/>
      <c r="F4" s="75"/>
      <c r="G4" s="75"/>
      <c r="H4" s="75"/>
      <c r="I4" s="75"/>
    </row>
    <row r="5" spans="1:9" x14ac:dyDescent="0.2">
      <c r="A5" s="74"/>
      <c r="B5" s="75"/>
      <c r="C5" s="75"/>
      <c r="D5" s="75"/>
      <c r="E5" s="75"/>
      <c r="F5" s="75"/>
      <c r="G5" s="75"/>
      <c r="H5" s="75"/>
      <c r="I5" s="75"/>
    </row>
    <row r="6" spans="1:9" x14ac:dyDescent="0.2">
      <c r="A6" s="74" t="s">
        <v>1</v>
      </c>
      <c r="B6" s="75"/>
      <c r="C6" s="75"/>
      <c r="D6" s="75"/>
      <c r="E6" s="75"/>
      <c r="F6" s="75"/>
      <c r="G6" s="75"/>
      <c r="H6" s="75"/>
      <c r="I6" s="75"/>
    </row>
    <row r="7" spans="1:9" x14ac:dyDescent="0.2">
      <c r="A7" s="74"/>
      <c r="B7" s="75"/>
      <c r="C7" s="75"/>
      <c r="D7" s="75"/>
      <c r="E7" s="75"/>
      <c r="F7" s="75"/>
      <c r="G7" s="75"/>
      <c r="H7" s="75"/>
      <c r="I7" s="75"/>
    </row>
    <row r="8" spans="1:9" x14ac:dyDescent="0.2">
      <c r="A8" s="74" t="s">
        <v>112</v>
      </c>
      <c r="B8" s="75"/>
      <c r="C8" s="75"/>
      <c r="D8" s="75"/>
      <c r="E8" s="75"/>
      <c r="F8" s="75"/>
      <c r="G8" s="75"/>
      <c r="H8" s="75"/>
      <c r="I8" s="75"/>
    </row>
    <row r="9" spans="1:9" x14ac:dyDescent="0.2">
      <c r="A9" s="74"/>
      <c r="B9" s="75"/>
      <c r="C9" s="75"/>
      <c r="D9" s="75"/>
      <c r="E9" s="75"/>
      <c r="F9" s="75"/>
      <c r="G9" s="75"/>
      <c r="H9" s="75"/>
      <c r="I9" s="75"/>
    </row>
    <row r="10" spans="1:9" x14ac:dyDescent="0.2">
      <c r="A10" s="63"/>
      <c r="B10" s="64"/>
      <c r="C10" s="64"/>
      <c r="D10" s="64"/>
      <c r="E10" s="64"/>
      <c r="F10" s="64"/>
      <c r="G10" s="64"/>
      <c r="H10" s="64"/>
      <c r="I10" s="1" t="s">
        <v>3</v>
      </c>
    </row>
    <row r="11" spans="1:9" x14ac:dyDescent="0.2">
      <c r="A11" s="61" t="s">
        <v>45</v>
      </c>
      <c r="B11" s="62"/>
      <c r="C11" s="62"/>
      <c r="D11" s="62"/>
      <c r="E11" s="62"/>
      <c r="F11" s="62"/>
      <c r="G11" s="62"/>
      <c r="H11" s="62"/>
      <c r="I11" s="1"/>
    </row>
    <row r="12" spans="1:9" x14ac:dyDescent="0.2">
      <c r="A12" s="61" t="s">
        <v>46</v>
      </c>
      <c r="B12" s="64"/>
      <c r="C12" s="64"/>
      <c r="D12" s="64"/>
      <c r="E12" s="64"/>
      <c r="F12" s="64"/>
      <c r="G12" s="64"/>
      <c r="H12" s="64"/>
      <c r="I12" s="7">
        <f>I13+I14</f>
        <v>9.69</v>
      </c>
    </row>
    <row r="13" spans="1:9" x14ac:dyDescent="0.2">
      <c r="A13" s="63" t="s">
        <v>4</v>
      </c>
      <c r="B13" s="64"/>
      <c r="C13" s="64"/>
      <c r="D13" s="64"/>
      <c r="E13" s="64"/>
      <c r="F13" s="64"/>
      <c r="G13" s="64"/>
      <c r="H13" s="64"/>
      <c r="I13" s="4">
        <v>0</v>
      </c>
    </row>
    <row r="14" spans="1:9" x14ac:dyDescent="0.2">
      <c r="A14" s="63" t="s">
        <v>5</v>
      </c>
      <c r="B14" s="64"/>
      <c r="C14" s="64"/>
      <c r="D14" s="64"/>
      <c r="E14" s="64"/>
      <c r="F14" s="64"/>
      <c r="G14" s="64"/>
      <c r="H14" s="64"/>
      <c r="I14" s="4">
        <v>9.69</v>
      </c>
    </row>
    <row r="15" spans="1:9" x14ac:dyDescent="0.2">
      <c r="A15" s="72"/>
      <c r="B15" s="66"/>
      <c r="C15" s="66"/>
      <c r="D15" s="66"/>
      <c r="E15" s="66"/>
      <c r="F15" s="66"/>
      <c r="G15" s="66"/>
      <c r="H15" s="66"/>
      <c r="I15" s="4"/>
    </row>
    <row r="16" spans="1:9" x14ac:dyDescent="0.2">
      <c r="A16" s="57" t="s">
        <v>47</v>
      </c>
      <c r="B16" s="73"/>
      <c r="C16" s="73"/>
      <c r="D16" s="73"/>
      <c r="E16" s="73"/>
      <c r="F16" s="73"/>
      <c r="G16" s="73"/>
      <c r="H16" s="73"/>
      <c r="I16" s="8">
        <f>I18+I19</f>
        <v>0.107</v>
      </c>
    </row>
    <row r="17" spans="1:9" x14ac:dyDescent="0.2">
      <c r="A17" s="59" t="s">
        <v>48</v>
      </c>
      <c r="B17" s="60"/>
      <c r="C17" s="60"/>
      <c r="D17" s="60"/>
      <c r="E17" s="60"/>
      <c r="F17" s="60"/>
      <c r="G17" s="60"/>
      <c r="H17" s="71"/>
      <c r="I17" s="9"/>
    </row>
    <row r="18" spans="1:9" x14ac:dyDescent="0.2">
      <c r="A18" s="63" t="s">
        <v>6</v>
      </c>
      <c r="B18" s="64"/>
      <c r="C18" s="64"/>
      <c r="D18" s="64"/>
      <c r="E18" s="64"/>
      <c r="F18" s="64"/>
      <c r="G18" s="64"/>
      <c r="H18" s="64"/>
      <c r="I18" s="10">
        <v>0</v>
      </c>
    </row>
    <row r="19" spans="1:9" x14ac:dyDescent="0.2">
      <c r="A19" s="63" t="s">
        <v>7</v>
      </c>
      <c r="B19" s="64"/>
      <c r="C19" s="64"/>
      <c r="D19" s="64"/>
      <c r="E19" s="64"/>
      <c r="F19" s="64"/>
      <c r="G19" s="64"/>
      <c r="H19" s="64"/>
      <c r="I19" s="4">
        <v>0.107</v>
      </c>
    </row>
    <row r="20" spans="1:9" x14ac:dyDescent="0.2">
      <c r="A20" s="63"/>
      <c r="B20" s="64"/>
      <c r="C20" s="64"/>
      <c r="D20" s="64"/>
      <c r="E20" s="64"/>
      <c r="F20" s="64"/>
      <c r="G20" s="64"/>
      <c r="H20" s="64"/>
      <c r="I20" s="4"/>
    </row>
    <row r="21" spans="1:9" x14ac:dyDescent="0.2">
      <c r="A21" s="61" t="s">
        <v>49</v>
      </c>
      <c r="B21" s="64"/>
      <c r="C21" s="64"/>
      <c r="D21" s="64"/>
      <c r="E21" s="64"/>
      <c r="F21" s="64"/>
      <c r="G21" s="64"/>
      <c r="H21" s="64"/>
      <c r="I21" s="8">
        <f>I22+I24</f>
        <v>0</v>
      </c>
    </row>
    <row r="22" spans="1:9" x14ac:dyDescent="0.2">
      <c r="A22" s="65" t="s">
        <v>50</v>
      </c>
      <c r="B22" s="66"/>
      <c r="C22" s="66"/>
      <c r="D22" s="66"/>
      <c r="E22" s="66"/>
      <c r="F22" s="66"/>
      <c r="G22" s="66"/>
      <c r="H22" s="67"/>
      <c r="I22" s="11">
        <v>0</v>
      </c>
    </row>
    <row r="23" spans="1:9" x14ac:dyDescent="0.2">
      <c r="A23" s="68" t="s">
        <v>51</v>
      </c>
      <c r="B23" s="52"/>
      <c r="C23" s="52"/>
      <c r="D23" s="52"/>
      <c r="E23" s="52"/>
      <c r="F23" s="52"/>
      <c r="G23" s="52"/>
      <c r="H23" s="52"/>
      <c r="I23" s="10"/>
    </row>
    <row r="24" spans="1:9" x14ac:dyDescent="0.2">
      <c r="A24" s="69" t="s">
        <v>52</v>
      </c>
      <c r="B24" s="70"/>
      <c r="C24" s="70"/>
      <c r="D24" s="70"/>
      <c r="E24" s="70"/>
      <c r="F24" s="70"/>
      <c r="G24" s="70"/>
      <c r="H24" s="70"/>
      <c r="I24" s="4">
        <v>0</v>
      </c>
    </row>
    <row r="25" spans="1:9" x14ac:dyDescent="0.2">
      <c r="A25" s="63"/>
      <c r="B25" s="64"/>
      <c r="C25" s="64"/>
      <c r="D25" s="64"/>
      <c r="E25" s="64"/>
      <c r="F25" s="64"/>
      <c r="G25" s="64"/>
      <c r="H25" s="64"/>
      <c r="I25" s="4"/>
    </row>
    <row r="26" spans="1:9" x14ac:dyDescent="0.2">
      <c r="A26" s="61" t="s">
        <v>53</v>
      </c>
      <c r="B26" s="64"/>
      <c r="C26" s="64"/>
      <c r="D26" s="64"/>
      <c r="E26" s="64"/>
      <c r="F26" s="64"/>
      <c r="G26" s="64"/>
      <c r="H26" s="64"/>
      <c r="I26" s="7">
        <v>0.872</v>
      </c>
    </row>
    <row r="27" spans="1:9" x14ac:dyDescent="0.2">
      <c r="A27" s="63"/>
      <c r="B27" s="64"/>
      <c r="C27" s="64"/>
      <c r="D27" s="64"/>
      <c r="E27" s="64"/>
      <c r="F27" s="64"/>
      <c r="G27" s="64"/>
      <c r="H27" s="64"/>
      <c r="I27" s="7"/>
    </row>
    <row r="28" spans="1:9" x14ac:dyDescent="0.2">
      <c r="A28" s="61" t="s">
        <v>54</v>
      </c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63"/>
      <c r="B29" s="64"/>
      <c r="C29" s="64"/>
      <c r="D29" s="64"/>
      <c r="E29" s="64"/>
      <c r="F29" s="64"/>
      <c r="G29" s="64"/>
      <c r="H29" s="64"/>
      <c r="I29" s="7"/>
    </row>
    <row r="30" spans="1:9" x14ac:dyDescent="0.2">
      <c r="A30" s="61" t="s">
        <v>55</v>
      </c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63"/>
      <c r="B31" s="64"/>
      <c r="C31" s="64"/>
      <c r="D31" s="64"/>
      <c r="E31" s="64"/>
      <c r="F31" s="64"/>
      <c r="G31" s="64"/>
      <c r="H31" s="64"/>
      <c r="I31" s="7"/>
    </row>
    <row r="32" spans="1:9" x14ac:dyDescent="0.2">
      <c r="A32" s="61" t="s">
        <v>56</v>
      </c>
      <c r="B32" s="62"/>
      <c r="C32" s="62"/>
      <c r="D32" s="62"/>
      <c r="E32" s="62"/>
      <c r="F32" s="62"/>
      <c r="G32" s="62"/>
      <c r="H32" s="62"/>
      <c r="I32" s="7">
        <f>I12+I16+I21+I26+I28+I30</f>
        <v>10.668999999999999</v>
      </c>
    </row>
    <row r="33" spans="1:9" x14ac:dyDescent="0.2">
      <c r="A33" s="63"/>
      <c r="B33" s="64"/>
      <c r="C33" s="64"/>
      <c r="D33" s="64"/>
      <c r="E33" s="64"/>
      <c r="F33" s="64"/>
      <c r="G33" s="64"/>
      <c r="H33" s="64"/>
      <c r="I33" s="7"/>
    </row>
    <row r="34" spans="1:9" x14ac:dyDescent="0.2">
      <c r="A34" s="61" t="s">
        <v>57</v>
      </c>
      <c r="B34" s="62"/>
      <c r="C34" s="62"/>
      <c r="D34" s="62"/>
      <c r="E34" s="62"/>
      <c r="F34" s="62"/>
      <c r="G34" s="62"/>
      <c r="H34" s="62"/>
      <c r="I34" s="7">
        <f>(I36+I38)/2</f>
        <v>7280.9250000000002</v>
      </c>
    </row>
    <row r="35" spans="1:9" x14ac:dyDescent="0.2">
      <c r="A35" s="63"/>
      <c r="B35" s="64"/>
      <c r="C35" s="64"/>
      <c r="D35" s="64"/>
      <c r="E35" s="64"/>
      <c r="F35" s="64"/>
      <c r="G35" s="64"/>
      <c r="H35" s="64"/>
      <c r="I35" s="7"/>
    </row>
    <row r="36" spans="1:9" x14ac:dyDescent="0.2">
      <c r="A36" s="65" t="s">
        <v>58</v>
      </c>
      <c r="B36" s="66"/>
      <c r="C36" s="66"/>
      <c r="D36" s="66"/>
      <c r="E36" s="66"/>
      <c r="F36" s="66"/>
      <c r="G36" s="66"/>
      <c r="H36" s="66"/>
      <c r="I36" s="8">
        <v>13864.92</v>
      </c>
    </row>
    <row r="37" spans="1:9" x14ac:dyDescent="0.2">
      <c r="A37" s="51" t="s">
        <v>114</v>
      </c>
      <c r="B37" s="52"/>
      <c r="C37" s="52"/>
      <c r="D37" s="52"/>
      <c r="E37" s="52"/>
      <c r="F37" s="52"/>
      <c r="G37" s="52"/>
      <c r="H37" s="52"/>
      <c r="I37" s="9"/>
    </row>
    <row r="38" spans="1:9" x14ac:dyDescent="0.2">
      <c r="A38" s="53" t="s">
        <v>59</v>
      </c>
      <c r="B38" s="54"/>
      <c r="C38" s="54"/>
      <c r="D38" s="54"/>
      <c r="E38" s="54"/>
      <c r="F38" s="54"/>
      <c r="G38" s="54"/>
      <c r="H38" s="55"/>
      <c r="I38" s="8">
        <v>696.93</v>
      </c>
    </row>
    <row r="39" spans="1:9" x14ac:dyDescent="0.2">
      <c r="A39" s="51" t="s">
        <v>115</v>
      </c>
      <c r="B39" s="52"/>
      <c r="C39" s="52"/>
      <c r="D39" s="52"/>
      <c r="E39" s="52"/>
      <c r="F39" s="52"/>
      <c r="G39" s="52"/>
      <c r="H39" s="56"/>
      <c r="I39" s="9"/>
    </row>
    <row r="40" spans="1:9" x14ac:dyDescent="0.2">
      <c r="A40" s="57" t="s">
        <v>60</v>
      </c>
      <c r="B40" s="58"/>
      <c r="C40" s="58"/>
      <c r="D40" s="58"/>
      <c r="E40" s="58"/>
      <c r="F40" s="58"/>
      <c r="G40" s="58"/>
      <c r="H40" s="58"/>
      <c r="I40" s="12">
        <f>I32/I34</f>
        <v>1.4653357918121665E-3</v>
      </c>
    </row>
    <row r="41" spans="1:9" x14ac:dyDescent="0.2">
      <c r="A41" s="59" t="s">
        <v>61</v>
      </c>
      <c r="B41" s="60"/>
      <c r="C41" s="60"/>
      <c r="D41" s="60"/>
      <c r="E41" s="60"/>
      <c r="F41" s="60"/>
      <c r="G41" s="60"/>
      <c r="H41" s="60"/>
      <c r="I41" s="9"/>
    </row>
    <row r="42" spans="1:9" x14ac:dyDescent="0.2">
      <c r="A42" s="48"/>
      <c r="B42" s="49"/>
      <c r="C42" s="49"/>
      <c r="D42" s="49"/>
      <c r="E42" s="49"/>
      <c r="F42" s="49"/>
      <c r="G42" s="49"/>
      <c r="H42" s="50"/>
      <c r="I42" s="9"/>
    </row>
    <row r="43" spans="1:9" ht="15" x14ac:dyDescent="0.25">
      <c r="A43" s="77" t="s">
        <v>62</v>
      </c>
      <c r="B43" s="78"/>
      <c r="C43" s="78"/>
      <c r="D43" s="78"/>
      <c r="E43" s="78"/>
      <c r="F43" s="78"/>
      <c r="G43" s="78"/>
      <c r="H43" s="78"/>
      <c r="I43" s="9"/>
    </row>
    <row r="44" spans="1:9" x14ac:dyDescent="0.2">
      <c r="A44" s="61" t="s">
        <v>63</v>
      </c>
      <c r="B44" s="62"/>
      <c r="C44" s="62"/>
      <c r="D44" s="62"/>
      <c r="E44" s="62"/>
      <c r="F44" s="62"/>
      <c r="G44" s="62"/>
      <c r="H44" s="62"/>
      <c r="I44" s="9">
        <v>0</v>
      </c>
    </row>
    <row r="45" spans="1:9" x14ac:dyDescent="0.2">
      <c r="A45" s="61" t="s">
        <v>64</v>
      </c>
      <c r="B45" s="62"/>
      <c r="C45" s="62"/>
      <c r="D45" s="62"/>
      <c r="E45" s="62"/>
      <c r="F45" s="62"/>
      <c r="G45" s="62"/>
      <c r="H45" s="62"/>
      <c r="I45" s="9">
        <f>I46+I47+I48+I49+I50+I52+I54+I56+I58</f>
        <v>1.714</v>
      </c>
    </row>
    <row r="46" spans="1:9" x14ac:dyDescent="0.2">
      <c r="A46" s="63" t="s">
        <v>8</v>
      </c>
      <c r="B46" s="64"/>
      <c r="C46" s="64"/>
      <c r="D46" s="64"/>
      <c r="E46" s="64"/>
      <c r="F46" s="64"/>
      <c r="G46" s="64"/>
      <c r="H46" s="64"/>
      <c r="I46" s="10">
        <v>0</v>
      </c>
    </row>
    <row r="47" spans="1:9" x14ac:dyDescent="0.2">
      <c r="A47" s="63" t="s">
        <v>9</v>
      </c>
      <c r="B47" s="64"/>
      <c r="C47" s="64"/>
      <c r="D47" s="64"/>
      <c r="E47" s="64"/>
      <c r="F47" s="64"/>
      <c r="G47" s="64"/>
      <c r="H47" s="64"/>
      <c r="I47" s="4">
        <v>0</v>
      </c>
    </row>
    <row r="48" spans="1:9" x14ac:dyDescent="0.2">
      <c r="A48" s="63" t="s">
        <v>10</v>
      </c>
      <c r="B48" s="64"/>
      <c r="C48" s="64"/>
      <c r="D48" s="64"/>
      <c r="E48" s="64"/>
      <c r="F48" s="64"/>
      <c r="G48" s="64"/>
      <c r="H48" s="64"/>
      <c r="I48" s="4">
        <v>0</v>
      </c>
    </row>
    <row r="49" spans="1:9" x14ac:dyDescent="0.2">
      <c r="A49" s="63" t="s">
        <v>11</v>
      </c>
      <c r="B49" s="64"/>
      <c r="C49" s="64"/>
      <c r="D49" s="64"/>
      <c r="E49" s="64"/>
      <c r="F49" s="64"/>
      <c r="G49" s="64"/>
      <c r="H49" s="64"/>
      <c r="I49" s="4">
        <v>0</v>
      </c>
    </row>
    <row r="50" spans="1:9" x14ac:dyDescent="0.2">
      <c r="A50" s="65" t="s">
        <v>65</v>
      </c>
      <c r="B50" s="66"/>
      <c r="C50" s="66"/>
      <c r="D50" s="66"/>
      <c r="E50" s="66"/>
      <c r="F50" s="66"/>
      <c r="G50" s="66"/>
      <c r="H50" s="67"/>
      <c r="I50" s="11">
        <v>1.696</v>
      </c>
    </row>
    <row r="51" spans="1:9" x14ac:dyDescent="0.2">
      <c r="A51" s="68" t="s">
        <v>66</v>
      </c>
      <c r="B51" s="51"/>
      <c r="C51" s="51"/>
      <c r="D51" s="51"/>
      <c r="E51" s="51"/>
      <c r="F51" s="51"/>
      <c r="G51" s="51"/>
      <c r="H51" s="51"/>
      <c r="I51" s="10"/>
    </row>
    <row r="52" spans="1:9" x14ac:dyDescent="0.2">
      <c r="A52" s="65" t="s">
        <v>67</v>
      </c>
      <c r="B52" s="66"/>
      <c r="C52" s="66"/>
      <c r="D52" s="66"/>
      <c r="E52" s="66"/>
      <c r="F52" s="66"/>
      <c r="G52" s="66"/>
      <c r="H52" s="67"/>
      <c r="I52" s="11">
        <v>1.7999999999999999E-2</v>
      </c>
    </row>
    <row r="53" spans="1:9" x14ac:dyDescent="0.2">
      <c r="A53" s="68" t="s">
        <v>68</v>
      </c>
      <c r="B53" s="51"/>
      <c r="C53" s="51"/>
      <c r="D53" s="51"/>
      <c r="E53" s="51"/>
      <c r="F53" s="51"/>
      <c r="G53" s="51"/>
      <c r="H53" s="51"/>
      <c r="I53" s="10"/>
    </row>
    <row r="54" spans="1:9" x14ac:dyDescent="0.2">
      <c r="A54" s="65" t="s">
        <v>69</v>
      </c>
      <c r="B54" s="66"/>
      <c r="C54" s="66"/>
      <c r="D54" s="66"/>
      <c r="E54" s="66"/>
      <c r="F54" s="66"/>
      <c r="G54" s="66"/>
      <c r="H54" s="67"/>
      <c r="I54" s="13">
        <v>0</v>
      </c>
    </row>
    <row r="55" spans="1:9" x14ac:dyDescent="0.2">
      <c r="A55" s="68" t="s">
        <v>70</v>
      </c>
      <c r="B55" s="51"/>
      <c r="C55" s="51"/>
      <c r="D55" s="51"/>
      <c r="E55" s="51"/>
      <c r="F55" s="51"/>
      <c r="G55" s="51"/>
      <c r="H55" s="51"/>
      <c r="I55" s="11"/>
    </row>
    <row r="56" spans="1:9" x14ac:dyDescent="0.2">
      <c r="A56" s="79" t="s">
        <v>136</v>
      </c>
      <c r="B56" s="66"/>
      <c r="C56" s="66"/>
      <c r="D56" s="66"/>
      <c r="E56" s="66"/>
      <c r="F56" s="66"/>
      <c r="G56" s="66"/>
      <c r="H56" s="67"/>
      <c r="I56" s="13">
        <v>0</v>
      </c>
    </row>
    <row r="57" spans="1:9" x14ac:dyDescent="0.2">
      <c r="A57" s="68" t="s">
        <v>70</v>
      </c>
      <c r="B57" s="51"/>
      <c r="C57" s="51"/>
      <c r="D57" s="51"/>
      <c r="E57" s="51"/>
      <c r="F57" s="51"/>
      <c r="G57" s="51"/>
      <c r="H57" s="51"/>
      <c r="I57" s="10"/>
    </row>
    <row r="58" spans="1:9" x14ac:dyDescent="0.2">
      <c r="A58" s="63" t="s">
        <v>71</v>
      </c>
      <c r="B58" s="64"/>
      <c r="C58" s="64"/>
      <c r="D58" s="64"/>
      <c r="E58" s="64"/>
      <c r="F58" s="64"/>
      <c r="G58" s="64"/>
      <c r="H58" s="64"/>
      <c r="I58" s="4">
        <v>0</v>
      </c>
    </row>
    <row r="59" spans="1:9" x14ac:dyDescent="0.2">
      <c r="A59" s="80"/>
      <c r="B59" s="81"/>
      <c r="C59" s="81"/>
      <c r="D59" s="81"/>
      <c r="E59" s="81"/>
      <c r="F59" s="81"/>
      <c r="G59" s="81"/>
      <c r="H59" s="82"/>
      <c r="I59" s="4"/>
    </row>
    <row r="60" spans="1:9" x14ac:dyDescent="0.2">
      <c r="A60" s="57" t="s">
        <v>72</v>
      </c>
      <c r="B60" s="73"/>
      <c r="C60" s="73"/>
      <c r="D60" s="73"/>
      <c r="E60" s="73"/>
      <c r="F60" s="73"/>
      <c r="G60" s="73"/>
      <c r="H60" s="73"/>
      <c r="I60" s="14">
        <f>I45/I38</f>
        <v>2.4593574677514241E-3</v>
      </c>
    </row>
    <row r="61" spans="1:9" x14ac:dyDescent="0.2">
      <c r="A61" s="83" t="s">
        <v>73</v>
      </c>
      <c r="B61" s="57"/>
      <c r="C61" s="57"/>
      <c r="D61" s="57"/>
      <c r="E61" s="57"/>
      <c r="F61" s="57"/>
      <c r="G61" s="57"/>
      <c r="H61" s="57"/>
      <c r="I61" s="9"/>
    </row>
    <row r="62" spans="1:9" x14ac:dyDescent="0.2">
      <c r="A62" s="84" t="s">
        <v>74</v>
      </c>
      <c r="B62" s="85"/>
      <c r="C62" s="85"/>
      <c r="D62" s="85"/>
      <c r="E62" s="85"/>
      <c r="F62" s="85"/>
      <c r="G62" s="85"/>
      <c r="H62" s="85"/>
      <c r="I62" s="15">
        <v>3.5000000000000001E-3</v>
      </c>
    </row>
    <row r="63" spans="1:9" x14ac:dyDescent="0.2">
      <c r="A63" s="83" t="s">
        <v>75</v>
      </c>
      <c r="B63" s="57"/>
      <c r="C63" s="57"/>
      <c r="D63" s="57"/>
      <c r="E63" s="57"/>
      <c r="F63" s="57"/>
      <c r="G63" s="57"/>
      <c r="H63" s="57"/>
      <c r="I63" s="10"/>
    </row>
    <row r="64" spans="1:9" x14ac:dyDescent="0.2">
      <c r="A64" s="86" t="s">
        <v>76</v>
      </c>
      <c r="B64" s="87"/>
      <c r="C64" s="87"/>
      <c r="D64" s="87"/>
      <c r="E64" s="87"/>
      <c r="F64" s="87"/>
      <c r="G64" s="87"/>
      <c r="H64" s="88"/>
      <c r="I64" s="15">
        <f>I62-I60</f>
        <v>1.040642532248576E-3</v>
      </c>
    </row>
    <row r="65" spans="1:9" x14ac:dyDescent="0.2">
      <c r="A65" s="89" t="s">
        <v>77</v>
      </c>
      <c r="B65" s="90"/>
      <c r="C65" s="90"/>
      <c r="D65" s="90"/>
      <c r="E65" s="90"/>
      <c r="F65" s="90"/>
      <c r="G65" s="90"/>
      <c r="H65" s="90"/>
      <c r="I65" s="10"/>
    </row>
    <row r="66" spans="1:9" x14ac:dyDescent="0.2">
      <c r="A66" s="48"/>
      <c r="B66" s="49"/>
      <c r="C66" s="49"/>
      <c r="D66" s="49"/>
      <c r="E66" s="49"/>
      <c r="F66" s="49"/>
      <c r="G66" s="49"/>
      <c r="H66" s="50"/>
      <c r="I66" s="10"/>
    </row>
    <row r="67" spans="1:9" x14ac:dyDescent="0.2">
      <c r="A67" s="59" t="s">
        <v>78</v>
      </c>
      <c r="B67" s="70"/>
      <c r="C67" s="70"/>
      <c r="D67" s="70"/>
      <c r="E67" s="70"/>
      <c r="F67" s="70"/>
      <c r="G67" s="70"/>
      <c r="H67" s="70"/>
      <c r="I67" s="16">
        <v>0</v>
      </c>
    </row>
    <row r="68" spans="1:9" x14ac:dyDescent="0.2">
      <c r="A68" s="86" t="s">
        <v>79</v>
      </c>
      <c r="B68" s="87"/>
      <c r="C68" s="87"/>
      <c r="D68" s="87"/>
      <c r="E68" s="87"/>
      <c r="F68" s="87"/>
      <c r="G68" s="87"/>
      <c r="H68" s="88"/>
      <c r="I68" s="12">
        <f>(I45-I67)/I38</f>
        <v>2.4593574677514241E-3</v>
      </c>
    </row>
    <row r="69" spans="1:9" x14ac:dyDescent="0.2">
      <c r="A69" s="89" t="s">
        <v>80</v>
      </c>
      <c r="B69" s="89"/>
      <c r="C69" s="89"/>
      <c r="D69" s="89"/>
      <c r="E69" s="89"/>
      <c r="F69" s="89"/>
      <c r="G69" s="89"/>
      <c r="H69" s="89"/>
      <c r="I69" s="10"/>
    </row>
    <row r="70" spans="1:9" x14ac:dyDescent="0.2">
      <c r="A70" s="48"/>
      <c r="B70" s="49"/>
      <c r="C70" s="49"/>
      <c r="D70" s="49"/>
      <c r="E70" s="49"/>
      <c r="F70" s="49"/>
      <c r="G70" s="49"/>
      <c r="H70" s="50"/>
      <c r="I70" s="4"/>
    </row>
    <row r="71" spans="1:9" x14ac:dyDescent="0.2">
      <c r="A71" s="59" t="s">
        <v>81</v>
      </c>
      <c r="B71" s="70"/>
      <c r="C71" s="70"/>
      <c r="D71" s="70"/>
      <c r="E71" s="70"/>
      <c r="F71" s="70"/>
      <c r="G71" s="70"/>
      <c r="H71" s="70"/>
      <c r="I71" s="7"/>
    </row>
    <row r="72" spans="1:9" x14ac:dyDescent="0.2">
      <c r="A72" s="91" t="s">
        <v>82</v>
      </c>
      <c r="B72" s="64"/>
      <c r="C72" s="64"/>
      <c r="D72" s="64"/>
      <c r="E72" s="64"/>
      <c r="F72" s="64"/>
      <c r="G72" s="64"/>
      <c r="H72" s="64"/>
      <c r="I72" s="7">
        <f>I32+I45-I67</f>
        <v>12.382999999999999</v>
      </c>
    </row>
    <row r="73" spans="1:9" x14ac:dyDescent="0.2">
      <c r="A73" s="91" t="s">
        <v>83</v>
      </c>
      <c r="B73" s="64"/>
      <c r="C73" s="64"/>
      <c r="D73" s="64"/>
      <c r="E73" s="64"/>
      <c r="F73" s="64"/>
      <c r="G73" s="64"/>
      <c r="H73" s="64"/>
      <c r="I73" s="17">
        <f>I72/I34</f>
        <v>1.7007454409982247E-3</v>
      </c>
    </row>
    <row r="74" spans="1:9" x14ac:dyDescent="0.2">
      <c r="A74" s="63"/>
      <c r="B74" s="64"/>
      <c r="C74" s="64"/>
      <c r="D74" s="64"/>
      <c r="E74" s="64"/>
      <c r="F74" s="64"/>
      <c r="G74" s="64"/>
      <c r="H74" s="64"/>
      <c r="I74" s="7"/>
    </row>
    <row r="75" spans="1:9" x14ac:dyDescent="0.2">
      <c r="A75" s="61" t="s">
        <v>84</v>
      </c>
      <c r="B75" s="62"/>
      <c r="C75" s="62"/>
      <c r="D75" s="62"/>
      <c r="E75" s="62"/>
      <c r="F75" s="62"/>
      <c r="G75" s="62"/>
      <c r="H75" s="62"/>
      <c r="I75" s="8"/>
    </row>
    <row r="76" spans="1:9" x14ac:dyDescent="0.2">
      <c r="A76" s="91" t="s">
        <v>85</v>
      </c>
      <c r="B76" s="64"/>
      <c r="C76" s="64"/>
      <c r="D76" s="64"/>
      <c r="E76" s="64"/>
      <c r="F76" s="64"/>
      <c r="G76" s="64"/>
      <c r="H76" s="92"/>
      <c r="I76" s="18">
        <v>3.5000000000000001E-3</v>
      </c>
    </row>
    <row r="77" spans="1:9" x14ac:dyDescent="0.2">
      <c r="A77" s="93" t="s">
        <v>135</v>
      </c>
      <c r="B77" s="64"/>
      <c r="C77" s="64"/>
      <c r="D77" s="64"/>
      <c r="E77" s="64"/>
      <c r="F77" s="64"/>
      <c r="G77" s="64"/>
      <c r="H77" s="64"/>
      <c r="I77" s="9"/>
    </row>
    <row r="78" spans="1:9" x14ac:dyDescent="0.2">
      <c r="A78" s="91" t="s">
        <v>86</v>
      </c>
      <c r="B78" s="64"/>
      <c r="C78" s="64"/>
      <c r="D78" s="64"/>
      <c r="E78" s="64"/>
      <c r="F78" s="64"/>
      <c r="G78" s="64"/>
      <c r="H78" s="64"/>
      <c r="I78" s="19">
        <f>I40+I76</f>
        <v>4.9653357918121666E-3</v>
      </c>
    </row>
    <row r="79" spans="1:9" x14ac:dyDescent="0.2">
      <c r="A79" s="28"/>
      <c r="B79" s="28"/>
      <c r="C79" s="28"/>
      <c r="D79" s="28"/>
      <c r="E79" s="28"/>
      <c r="F79" s="28"/>
      <c r="G79" s="28"/>
      <c r="H79" s="28"/>
      <c r="I79" s="28"/>
    </row>
    <row r="81" spans="9:9" x14ac:dyDescent="0.2">
      <c r="I81">
        <v>14923</v>
      </c>
    </row>
  </sheetData>
  <mergeCells count="77">
    <mergeCell ref="A13:H13"/>
    <mergeCell ref="A2:I2"/>
    <mergeCell ref="A3:I3"/>
    <mergeCell ref="A4:I4"/>
    <mergeCell ref="A5:I5"/>
    <mergeCell ref="A6:I6"/>
    <mergeCell ref="A7:I7"/>
    <mergeCell ref="A8:I8"/>
    <mergeCell ref="A9:I9"/>
    <mergeCell ref="A10:H10"/>
    <mergeCell ref="A11:H11"/>
    <mergeCell ref="A12:H12"/>
    <mergeCell ref="A25:H25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37:H37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61:H61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73:H73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4:H74"/>
    <mergeCell ref="A75:H75"/>
    <mergeCell ref="A76:H76"/>
    <mergeCell ref="A77:H77"/>
    <mergeCell ref="A78:H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נספח 1</vt:lpstr>
      <vt:lpstr>נספח 2</vt:lpstr>
      <vt:lpstr>נספח 3</vt:lpstr>
      <vt:lpstr>9638</vt:lpstr>
      <vt:lpstr>9639</vt:lpstr>
      <vt:lpstr>11407</vt:lpstr>
      <vt:lpstr>12540</vt:lpstr>
      <vt:lpstr>13228</vt:lpstr>
      <vt:lpstr>14923</vt:lpstr>
      <vt:lpstr>14924</vt:lpstr>
      <vt:lpstr>15418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cp:lastPrinted>2025-02-04T10:43:36Z</cp:lastPrinted>
  <dcterms:modified xsi:type="dcterms:W3CDTF">2025-03-10T08:09:48Z</dcterms:modified>
</cp:coreProperties>
</file>