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66925"/>
  <mc:AlternateContent xmlns:mc="http://schemas.openxmlformats.org/markup-compatibility/2006">
    <mc:Choice Requires="x15">
      <x15ac:absPath xmlns:x15ac="http://schemas.microsoft.com/office/spreadsheetml/2010/11/ac" url="P:\Halaman_Gold_Prime\אינפיניטי\נתונים לדוחות כספיים\2025\Q4-2025\הוצאות ישירות\מקיפה\"/>
    </mc:Choice>
  </mc:AlternateContent>
  <xr:revisionPtr revIDLastSave="0" documentId="13_ncr:1_{F665F61C-BB1E-4B70-9501-215D0BC07FCD}" xr6:coauthVersionLast="47" xr6:coauthVersionMax="47" xr10:uidLastSave="{00000000-0000-0000-0000-000000000000}"/>
  <bookViews>
    <workbookView xWindow="-120" yWindow="-120" windowWidth="29040" windowHeight="15720" firstSheet="2" activeTab="3" xr2:uid="{1F262C63-71E2-4146-9ED0-5DA8B6BF2D07}"/>
  </bookViews>
  <sheets>
    <sheet name="בעלי תפקיד" sheetId="2" r:id="rId1"/>
    <sheet name="דיווחים לרשות" sheetId="1" r:id="rId2"/>
    <sheet name="דיווח לציבור על הוצאות ישירות " sheetId="7" r:id="rId3"/>
    <sheet name="נספח 1 - דיווח על הוצאות ישירות" sheetId="4" r:id="rId4"/>
    <sheet name="נספח 2 –עמלות והוצאות לא חיצוני" sheetId="5" r:id="rId5"/>
    <sheet name="נספח 3 - עמלות ניהול חיצוני" sheetId="6" r:id="rId6"/>
  </sheets>
  <definedNames>
    <definedName name="_xlnm._FilterDatabase" localSheetId="1" hidden="1">'דיווחים לרשות'!$A$1:$I$43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9" i="6" l="1"/>
  <c r="B88" i="6" l="1"/>
  <c r="B25" i="4"/>
  <c r="B33" i="5"/>
  <c r="B11" i="4" s="1"/>
  <c r="B14" i="5" l="1"/>
  <c r="B7" i="4" s="1"/>
  <c r="B59" i="5" l="1"/>
  <c r="B84" i="5" s="1"/>
  <c r="B17" i="4" l="1"/>
  <c r="B23" i="4" l="1"/>
  <c r="B112" i="6"/>
  <c r="B109" i="6"/>
  <c r="B43" i="4" s="1"/>
  <c r="B103" i="6"/>
  <c r="B42" i="4" s="1"/>
  <c r="B96" i="6"/>
  <c r="B41" i="4" s="1"/>
  <c r="B39" i="4"/>
  <c r="B40" i="4"/>
  <c r="B45" i="4" l="1"/>
  <c r="B49" i="4" s="1"/>
  <c r="B111" i="6"/>
  <c r="B53" i="4" l="1"/>
  <c r="B54" i="4" s="1"/>
  <c r="B29" i="4"/>
  <c r="B58" i="4" s="1"/>
</calcChain>
</file>

<file path=xl/sharedStrings.xml><?xml version="1.0" encoding="utf-8"?>
<sst xmlns="http://schemas.openxmlformats.org/spreadsheetml/2006/main" count="545" uniqueCount="339">
  <si>
    <t xml:space="preserve">תאריך הדיווח </t>
  </si>
  <si>
    <t xml:space="preserve">אופן הדיווח </t>
  </si>
  <si>
    <t>היערכות למועד עד</t>
  </si>
  <si>
    <t>גורם מדווח</t>
  </si>
  <si>
    <t>גורם משדר במערכת</t>
  </si>
  <si>
    <t>סטטוס היערכות לדיווח</t>
  </si>
  <si>
    <t>הערות</t>
  </si>
  <si>
    <t>תפקיד</t>
  </si>
  <si>
    <t>שם</t>
  </si>
  <si>
    <t>לא יאוחר מה-31 בינואר לגבי השנה החולפת.</t>
  </si>
  <si>
    <t>מנהל השקעות</t>
  </si>
  <si>
    <t>מנהלת כספים</t>
  </si>
  <si>
    <t>לא קיים מודל דירוג פנימי</t>
  </si>
  <si>
    <t>אחראי הלבנת הון</t>
  </si>
  <si>
    <t>יואב צבר</t>
  </si>
  <si>
    <t>מערכת אותות</t>
  </si>
  <si>
    <t xml:space="preserve"> אחראי הלבנת הון</t>
  </si>
  <si>
    <t>מנהלת מטה מקצועי</t>
  </si>
  <si>
    <t>הוגש ב-28/01</t>
  </si>
  <si>
    <t>מנהלת מטה מקצוע</t>
  </si>
  <si>
    <t>רונית אביאסף</t>
  </si>
  <si>
    <t>רשימת הסכמי מיקור חוץ</t>
  </si>
  <si>
    <t xml:space="preserve">לא יאוחר מה-31 בינואר של השנה העוקבת. </t>
  </si>
  <si>
    <t>לרפרנט החברה</t>
  </si>
  <si>
    <t>חשב</t>
  </si>
  <si>
    <t>אפרת ריינרד</t>
  </si>
  <si>
    <t>רשימת נכסים ברמת נכס בודד</t>
  </si>
  <si>
    <t>?</t>
  </si>
  <si>
    <t>עד 30 ימים קלאנדריים מתום כל רבעון.</t>
  </si>
  <si>
    <t>זאביק לוינגר</t>
  </si>
  <si>
    <t xml:space="preserve">עסקה עם חברה מנהלת או עם חברת ביטוח הנמנים על אותה קבוצת משקיעים, בנסיבות חריגות </t>
  </si>
  <si>
    <t>תוך 10 ימי עסקים מתום הרבעון.</t>
  </si>
  <si>
    <t>סמנכל שיווק</t>
  </si>
  <si>
    <t>עופר מנחם</t>
  </si>
  <si>
    <t>איסוף מידע סטטיסטי  - תפעולי (משיכות, פדיונות, ניודים)</t>
  </si>
  <si>
    <t>אחראית עמלות</t>
  </si>
  <si>
    <t xml:space="preserve">ליאת </t>
  </si>
  <si>
    <t>איסוף מידע סטטיסטי - פניות ציבור</t>
  </si>
  <si>
    <t>מזכירת חברה</t>
  </si>
  <si>
    <t>עינב הלל</t>
  </si>
  <si>
    <t>עסקאות והשקעות בצדדים קשורים</t>
  </si>
  <si>
    <t>תוך שלושה חודשים מתום התקופה המסתיימת ב-31 בדצמבר.</t>
  </si>
  <si>
    <t>באתר האינטרנט של החברה המנהלת</t>
  </si>
  <si>
    <t>מנהל מורשה</t>
  </si>
  <si>
    <t>אפי סנדרוב</t>
  </si>
  <si>
    <t xml:space="preserve">דוח תקופתי שנתי בקובץ PDF </t>
  </si>
  <si>
    <t>סוחר השקעות</t>
  </si>
  <si>
    <t>ניב דומני</t>
  </si>
  <si>
    <t>רו"ח  חיצוני</t>
  </si>
  <si>
    <t>EY</t>
  </si>
  <si>
    <t>הוצאות ישירות</t>
  </si>
  <si>
    <t>תוך שלושה חודשים מתום התקופה המסתיימת ב- 31 בדצמבר.</t>
  </si>
  <si>
    <t>דוח תקופתי של חברה מנהלתשנתי בקובץ קשיח</t>
  </si>
  <si>
    <t>לא יאוחר מתום 3 ימי עסקים מהמועד שבו נחתם הדוח הכספי, או עד ה- 31 במרץ שלאחר תאריך הדוח הכספי, לפי המוקדם מבניהם</t>
  </si>
  <si>
    <t xml:space="preserve">בדואר </t>
  </si>
  <si>
    <t>דיווח עמלות- קישור לקובץ דיווח עמלות המשולמות על ידי גופים מוסדיים</t>
  </si>
  <si>
    <t>לא יאוחר מה- 31 במרץ של השנה העוקבת.</t>
  </si>
  <si>
    <t>מנהל שיווק</t>
  </si>
  <si>
    <t>מעקב</t>
  </si>
  <si>
    <t>עד 7 ימים קלאנדריים מהמועדים הבאים:רבעון ראשון – 31 במאי, רבעון שני – 31 באוגוסט, רבעון שלישי – 30 בנובמבר, שנתי – 31 במרץ של השנה העוקבת.</t>
  </si>
  <si>
    <t>באתר האינטרנט של החברה המנהלת ומערכת אותות</t>
  </si>
  <si>
    <t>עד ל- 15 של החודש העוקב.</t>
  </si>
  <si>
    <t>15 לכל חודש</t>
  </si>
  <si>
    <t xml:space="preserve">פרסום מרכיבי תשואה- </t>
  </si>
  <si>
    <t>במועד פרסום הדוח החודשי (עבור החודש האחרון ברבעון שהסתיים),  באתר האינטרנט של החברה המנהלת.</t>
  </si>
  <si>
    <t>באתר האינטרנט של החברה המנהלת ומערכת אותות- קובץ דיווח מרכיבי תשואה</t>
  </si>
  <si>
    <t>פעם ברבעון - עבור הרבעון הקודם (ראה טור B)</t>
  </si>
  <si>
    <t>דיווח לממונה על שוק ההון על בעלי תפקידים בגופים המוסדיים</t>
  </si>
  <si>
    <t>עדכון רבעוני - תוך שבעה ימים מתום כל רבעון קלנדארי.</t>
  </si>
  <si>
    <t>באמצעות מערכת דיווח בעלי תפקידים</t>
  </si>
  <si>
    <t>מבוצע בשוטף החל מרבעון 4 לשנת 2023</t>
  </si>
  <si>
    <t>ראה טור B</t>
  </si>
  <si>
    <t>מינוי מורשה חתימה דיגיטלית</t>
  </si>
  <si>
    <t>רלבנטי לכל הדיווחים הדיגיטליים</t>
  </si>
  <si>
    <t>מבוצע בשוטף החל מתחילת 2024</t>
  </si>
  <si>
    <t>חריגה משיעורי השקעה</t>
  </si>
  <si>
    <t>בתוך עשרה ימי עסקים מהמועד שבו התגלתה חריגה לראשונה.</t>
  </si>
  <si>
    <t xml:space="preserve">לרפרנט החברה </t>
  </si>
  <si>
    <t>טרם בוצעו דיווחים לרשות על חריגות.</t>
  </si>
  <si>
    <t xml:space="preserve">מתחילת 2024 ניב מקפיד לעבוד לפי טיוטת נוהל חריגות השקעה שטרם אושרה. </t>
  </si>
  <si>
    <t>טעות מהותית בדוח כספי שנתי של קופת גמל</t>
  </si>
  <si>
    <t>בתוך שלושה ימי עסקים ממועד גילוי הטעות המהותית.</t>
  </si>
  <si>
    <t>לא בוצע עד כה</t>
  </si>
  <si>
    <t>לא יאוחר מה- 15 ביוני של השנה העוקבת.</t>
  </si>
  <si>
    <t>טיוב נתונים</t>
  </si>
  <si>
    <t>רו"ח חיצוני</t>
  </si>
  <si>
    <t>לטפול ע"י רו"ח ניר מרדכי  מ- EY</t>
  </si>
  <si>
    <t>מעילות והונאות</t>
  </si>
  <si>
    <t xml:space="preserve">לא בוצע סקר. </t>
  </si>
  <si>
    <t xml:space="preserve">אושר בועדת ביקורת האחרונה מיום 9.7.23 לבצע סקר ע"י סומך חיקין ע"ס 70,000 ₪. </t>
  </si>
  <si>
    <t>במועד הקבוע לעניין בסעיף 42י(א) לחוק הפיקוח על הביטוח.</t>
  </si>
  <si>
    <t>תוך 10 ימי עסקים ממועד כניסתו לתפקיד.</t>
  </si>
  <si>
    <t>ייתכן ולא רלוונטי</t>
  </si>
  <si>
    <t>א. בכל מקרה של סיום כהונת רואה החשבון המבקר, בתוך 24 שעות מהמועד בו נודע לגוף המוסדי על סיום הכהונה.</t>
  </si>
  <si>
    <t>יישום מוקדם של תקני חשבונאות בינלאומיים</t>
  </si>
  <si>
    <t>טרם היישום (אם לא הודיע הממונה על שוק ההון  על התנגדותו תוך 60 ימים מיום שקיבל את ההודעה, החברה תהיה רשאית ליישם את התקן ביישום מוקדם).</t>
  </si>
  <si>
    <t>בסמוך למועד שנודע לגוף על סיום הכהונה או לאחר קבלת החלטה על סיום הכהונה ולא מאוחר מ-7 ימים לאחר אותו מועד.</t>
  </si>
  <si>
    <t>לכל המאוחר תוך 7 ימים לאחר מועד סיום הכהונה בפועל.</t>
  </si>
  <si>
    <t>הפסקת כהונה או השעיה של מנהל סיכונים, מבקר פנימי, ממונה ציות ואכיפה פנימית</t>
  </si>
  <si>
    <t>מיד לאחר אישור הדירקטוריון את הפסקת הכהונה או ההשעיה, בצירוף הפרוטוקול.</t>
  </si>
  <si>
    <t>ניהול המשכיות עסקית</t>
  </si>
  <si>
    <t>תוך יום ממועד דרישת הדיווח על ידי הממונה ועם קרות אירוע חריג בעל השפעה מהותית על הגוף המוסדי.</t>
  </si>
  <si>
    <t>דיווחים בעניין איסור הלבנת הון ומימון טרור</t>
  </si>
  <si>
    <t>מיד עם גילוי המקרה.</t>
  </si>
  <si>
    <t>דווח לראשונה בתחילת 2024</t>
  </si>
  <si>
    <t>5.2.4 לעניין מדיניות השקעות צפויה.</t>
  </si>
  <si>
    <t>5.10.1 לעניין עסקה חריגה עם חברה מנהלת או חברת ביטוח.</t>
  </si>
  <si>
    <t>5.10.3 לעניין השקעות בצדדים קשורים ועסקאות עמם. 5.3 לעניין הוצאות ישירות</t>
  </si>
  <si>
    <t>תקנות מס הכנסה (יישום תקן אחיד לדיווח ולבדיקת נאותות של מידע על חשבונות פיננסיים), תשע"ט-2019- CRS</t>
  </si>
  <si>
    <t>מסורתיות - דווחו בשוטף</t>
  </si>
  <si>
    <t>רשימת המדינות המשתתפות ורשימת המדינות בנות הדיווח אליהן ישראל תעביר מידע במסגרת ה -CRS- אוקטובר 2019</t>
  </si>
  <si>
    <t>תקנות מס הכנסה )יישום הסכם פטקא(, התשע"ו-2</t>
  </si>
  <si>
    <t>חוזר מס הכנסה 2017/3 – רשות המסים הנדון: יישום הסכם ה-TFATCA</t>
  </si>
  <si>
    <t>מערכת נושאי משרה (https://contactinfo.cma.gov.il/).</t>
  </si>
  <si>
    <t>יוגש אחת לשנה, ולא יאוחר מה-15 בפברואר לגבי השנה שחלפה.</t>
  </si>
  <si>
    <t>דוח מסכם ידווח לא יאוחר מ-15 ימים לאחר המועד שבו הוגש הדוח לדירקטוריון.</t>
  </si>
  <si>
    <t>תוך 14 ימי עסקים טרם ביצוע תיקון רוחבי של זכויות פנסיוניות.</t>
  </si>
  <si>
    <t>אירוע ידווח מיד עם גילויו ולא יאוחר מ-7 ימים ממועד גילויו.</t>
  </si>
  <si>
    <t>בסמוך למועד בו נודע לגוף המוסדי על כל אירוע חריג.</t>
  </si>
  <si>
    <t>בגין שנה קודמת- מספר הדיווחים שהועברו לרשות למניעת הבלנת הון עד 31 בדצמבר, לפי סוגיהם, בהתאם לפורמט הנדרש על ידי הממונה</t>
  </si>
  <si>
    <t>לא יאוחר מתום 3 ימי עסקים מהמועד שבו נחתם הדוח הכספי, או בתום חודשיים מתום כל רבעון, לפי המוקדם מביניהם.</t>
  </si>
  <si>
    <t>[1]  דיווח לציבור על הוצאות ישירות המנוכות מחשבונות החוסכים.</t>
  </si>
  <si>
    <t>חוזר גופים מוסדיים 2015-9-8</t>
  </si>
  <si>
    <t>נספח 1 – סך ההוצאות הישירות ששולמו בעד כל סוג של הוצאה ישירה לתקופה המסתיימת ביום X</t>
  </si>
  <si>
    <t>נספח 2 – פירוט התשלומים בגין הסוגים הבאים של עמלות והוצאות שאינן מסוג עמלות ניהול חיצוני</t>
  </si>
  <si>
    <t xml:space="preserve"> נספח 3 – פירוט עמלות ניהול חיצוני לפי הסוגים הבאים:</t>
  </si>
  <si>
    <t>דוגמאות</t>
  </si>
  <si>
    <t>אלפי ₪</t>
  </si>
  <si>
    <t>1. סך הכל עמלות קנייה ומכירה של ניירות ערך סחירים</t>
  </si>
  <si>
    <t>א. סך עמלות קנייה ומכירה של ניירות ערך סחירים לצדדים קשורים</t>
  </si>
  <si>
    <t>ב. סך עמלות קנייה ומכירה של ניירות ערך סחירים לצדדים שאינם קשורים</t>
  </si>
  <si>
    <t>א. סך עמלות קסטודיאן לצדדים קשורים</t>
  </si>
  <si>
    <t>ב. סך עמלות קסטודיאן לצדדים שאינם קשורים</t>
  </si>
  <si>
    <t>3. סך הכל הוצאות הנובעות מהשקעות לא סחירות</t>
  </si>
  <si>
    <t xml:space="preserve">ב. הוצאה הנובעת מהשקעה בזכויות במקרקעין </t>
  </si>
  <si>
    <t>4. מסים החלים על משקיע מוסדי, על נכסיו, על הכנסותיו ועל עסקאות שנעשו בנכסיו</t>
  </si>
  <si>
    <t>הוצאות ישירות מסוג עמלת ניהול חיצוני</t>
  </si>
  <si>
    <t xml:space="preserve">א. סך תשלומים הנובעים מהשקעה בקרנות השקעה בישראל </t>
  </si>
  <si>
    <t>ב. סך תשלומים הנובעים מהשקעה בקרנות השקעה בחו"ל</t>
  </si>
  <si>
    <t>ג. סך תשלומים למנהלי תיקים ישראלים בגין השקעה בחו"ל</t>
  </si>
  <si>
    <t xml:space="preserve">ד. סך תשלומים למנהלי תיקים זרים </t>
  </si>
  <si>
    <t>ה. סך תשלומים בגין השקעה בקרנות סל כאשר 75 אחוזים לפחות מנכסי הקרן הם נכסים שהונפקו במדינת ישראל לפי מדדים שעליהם הורה הממונה ובתנאים שהורה</t>
  </si>
  <si>
    <t>ו.   סך תשלומים בגין השקעה בקרנות סל כאשר 75 אחוזים לפחות מנכסי הקרן הם נכסים שלא הונפקו במדינת ישראל ואינם נסחרים או מוחזקים בה</t>
  </si>
  <si>
    <t>ז.  סך תשלומים בגין השקעה בקרנות נאמנות ישראליות כאשר 75 אחוזים לפחות מנכסי הקרן מושקעים בנכסים שלא הונפקו במדינת ישראל ואינם נסחרים או מוחזקים בה</t>
  </si>
  <si>
    <t>ח.  סך תשלומים בגין השקעה בקרנות נאמנות זרות כאשר 75 אחוזים לפחות מנכסי הקרן מושקעים בנכסים שלא הונפקו במדינת ישראל ואינם נסחרים או מוחזקים בה</t>
  </si>
  <si>
    <t xml:space="preserve"> ט. סך תשלומים בגין השקעה בקרן טכנולוגיה עילית</t>
  </si>
  <si>
    <t>סך הכל הוצאות ישירות בפועל</t>
  </si>
  <si>
    <t>סך הכל הוצאות ישירות לצורך חישוב שיעור עלות שנתית צפויה</t>
  </si>
  <si>
    <t>ברוקארז'- עמלות קנייה ומכירה בגין ביצוע עסקאות בניירות ערך סחירים</t>
  </si>
  <si>
    <t>צדדים קשורים</t>
  </si>
  <si>
    <t>צדדים שאינם קשורים</t>
  </si>
  <si>
    <t>סך עמלות ברוקראז'</t>
  </si>
  <si>
    <t>עמלות קסטודיאן</t>
  </si>
  <si>
    <t>סך עמלות קסטודיאן</t>
  </si>
  <si>
    <t>הוצאה הנובעת מהשקעה בניירות ערך לא סחירים או ממתן הלוואה</t>
  </si>
  <si>
    <t>סך הוצאות הנובעות מהשקעה בניירות ערך לא סחירים או ממתן הלוואה</t>
  </si>
  <si>
    <t>הוצאה הנובעת מהשקעה בזכויות מקרקעין</t>
  </si>
  <si>
    <t>סך הוצאות הנובעות מהשקעה בזכויות מקרקעין</t>
  </si>
  <si>
    <t>מסים החלים על הנכסים, ההכנסות והעסקאות</t>
  </si>
  <si>
    <t>סך הכל תשלומי מסים</t>
  </si>
  <si>
    <t>דמי ביטוח בעד ביטוח משנה</t>
  </si>
  <si>
    <t>סך הכל תשלומים למבטחי משנה</t>
  </si>
  <si>
    <t>הוצאה הנובעת בעד ניהול תביעה או תובענה</t>
  </si>
  <si>
    <t>סך הוצאות הנובעות בעד ניהול תביעה או תובענה</t>
  </si>
  <si>
    <t>הוצאה הנובעת ממתן משכנתא</t>
  </si>
  <si>
    <t>סך הוצאות בעד מתן משכנתאות</t>
  </si>
  <si>
    <t>תשלום של דמי ניהול משתנים</t>
  </si>
  <si>
    <t>סך תשלום דמי ניהול משתנים</t>
  </si>
  <si>
    <t>(1)      ברוקר א'</t>
  </si>
  <si>
    <t>(2)      ברוקר ב'</t>
  </si>
  <si>
    <t>(3)       </t>
  </si>
  <si>
    <t>(3)      אחרים</t>
  </si>
  <si>
    <t>(4)       </t>
  </si>
  <si>
    <t>(1)      קסטודיאן א'</t>
  </si>
  <si>
    <t>(2)      קסטודיאן ב'</t>
  </si>
  <si>
    <t>(5)       </t>
  </si>
  <si>
    <t>(4)      אחרים</t>
  </si>
  <si>
    <t>(6)       </t>
  </si>
  <si>
    <t>(5)      אחרים</t>
  </si>
  <si>
    <t>(1)      גוף/יחיד א'</t>
  </si>
  <si>
    <t>(2)      גוף/יחיד ב'</t>
  </si>
  <si>
    <t>(7)       </t>
  </si>
  <si>
    <t>(6)      אחרים</t>
  </si>
  <si>
    <t>(8)       </t>
  </si>
  <si>
    <t>(7)      אחרים</t>
  </si>
  <si>
    <t>(1)      רשות מסים א'</t>
  </si>
  <si>
    <t>(2)      רשות מסים ב</t>
  </si>
  <si>
    <t>(1)      מבטח משנה א'</t>
  </si>
  <si>
    <t>(2)      מבטח משנה ב'</t>
  </si>
  <si>
    <t>אלפי ש"ח</t>
  </si>
  <si>
    <t>תשלום הנובע מהשקעה בקרנות השקעה בישראל</t>
  </si>
  <si>
    <t>(1)      אחרים</t>
  </si>
  <si>
    <t>סך תשלומים הנובעים מהשקעה בקרנות השקעה בישראל</t>
  </si>
  <si>
    <t>תשלום הנובע מהשקעה בקרנות השקעה בחו"ל</t>
  </si>
  <si>
    <t>(2)      אחרים</t>
  </si>
  <si>
    <t>סך תשלומים הנובעים מהשקעה בקרנות השקעה בחו"ל</t>
  </si>
  <si>
    <t>תשלום למנהל תיקים ישראלי</t>
  </si>
  <si>
    <t>סך תשלומים למנהלי תיקים ישראליים</t>
  </si>
  <si>
    <t>תשלום למנהל תיקים זר</t>
  </si>
  <si>
    <t>סך תשלום למנהלי תיקים זרים</t>
  </si>
  <si>
    <t>סך תשלומים בגין השקעה בקרן סל כאשר 75% לפחות מנכסי הקרן הם נכסים שלא הונפקו במדינת ישראל ואינם נסחרים או מוחזקים בה</t>
  </si>
  <si>
    <t>סך תשלום למנהלי קרנות סל</t>
  </si>
  <si>
    <t>סך תשלומים בגין השקעה בקרן סל כאשר 75% לפחות מנכסי הקרן הם נכסים שהונפקו במדינת ישראל לפי מדדים שעליהם הורה הממונה ובתנאים שהורה</t>
  </si>
  <si>
    <t xml:space="preserve">סך תשלום למנהלי קרן סל </t>
  </si>
  <si>
    <t>תשלום בגין השקעה בקרנות נאמנות ישראליות כאשר 75% לפחות מנכסי הקרן מושקעים בנכסים שלא הונפקו במדינת ישראל ואינם נסחרים או מוחזקים בה</t>
  </si>
  <si>
    <t>קרן נאמנות ישראלית</t>
  </si>
  <si>
    <t>(1)      מנהל קרנות א'</t>
  </si>
  <si>
    <t>(2)       מנהל קרנות ב'</t>
  </si>
  <si>
    <t>סך תשלומים למנהלי קרנות נאמנות ישראליות</t>
  </si>
  <si>
    <t>תשלום בגין השקעה בקרנות נאמנות זרות כאשר 75% לפחות מנכסי הקרן מושקעים בנכסים שלא הונפקו במדינת ישראל ואינם נסחרים או מוחזקים בה</t>
  </si>
  <si>
    <t>סך תשלומים בגין השקעה בקרנות נאמנות זרות</t>
  </si>
  <si>
    <t>תשלומים בגין השקעה בקרן טכנולוגיה עילית</t>
  </si>
  <si>
    <t>(2)      מנהל קרנות ב'</t>
  </si>
  <si>
    <t>סך תשלום בגין השקעה בקרן טכנולוגיה עילית</t>
  </si>
  <si>
    <t>סך הכל עמלות ניהול חיצוני</t>
  </si>
  <si>
    <t>סך הכל נכסים לסוף שנה קודמת</t>
  </si>
  <si>
    <t xml:space="preserve">חלק ה' -  </t>
  </si>
  <si>
    <t>2. אופן הדיווח וההצגה</t>
  </si>
  <si>
    <t xml:space="preserve">1. מבנה הדיווח ומתכונתו </t>
  </si>
  <si>
    <r>
      <rPr>
        <b/>
        <sz val="12"/>
        <color theme="1"/>
        <rFont val="Calibri Light"/>
        <family val="2"/>
      </rPr>
      <t xml:space="preserve">
א.</t>
    </r>
    <r>
      <rPr>
        <sz val="12"/>
        <color theme="1"/>
        <rFont val="Calibri Light"/>
        <family val="2"/>
      </rPr>
      <t xml:space="preserve"> משקיע מוסדי יפרסם (למעט לגבי קופות גמל בניהול אישי) למשך שלוש שנים ממועד פרסומו באתר האינטרנט שלו את הנתונים הבאים בהתאם למבנה הקבוע בשלושת הנספחים הבאים
</t>
    </r>
  </si>
  <si>
    <r>
      <t xml:space="preserve">
</t>
    </r>
    <r>
      <rPr>
        <b/>
        <sz val="12"/>
        <color theme="1"/>
        <rFont val="Calibri Light"/>
        <family val="2"/>
      </rPr>
      <t xml:space="preserve">ב. </t>
    </r>
    <r>
      <rPr>
        <sz val="12"/>
        <color theme="1"/>
        <rFont val="Calibri Light"/>
        <family val="2"/>
      </rPr>
      <t>קופת גמל וקופת גמל לקצבה – דיווח בנפרד עבור כל קופת גמל. קופת גמל מסלולית תדווח דיווח מצרפי של כל המסלולים ביחד בנספחים 1,2,3. דיווח נפרד עבור כל מסלול ידווח רק במסגרת נספח 1. כלומר, נספח 1 יופיע פעמיים, מצרפי עבור כל המסלולים ובנפרד עבור כל מסלול.</t>
    </r>
  </si>
  <si>
    <r>
      <rPr>
        <b/>
        <sz val="12"/>
        <color theme="1"/>
        <rFont val="Calibri Light"/>
        <family val="2"/>
      </rPr>
      <t xml:space="preserve">
ב.</t>
    </r>
    <r>
      <rPr>
        <sz val="12"/>
        <color theme="1"/>
        <rFont val="Calibri Light"/>
        <family val="2"/>
      </rPr>
      <t xml:space="preserve"> הדיווח בנספחים 2 ו-3 עבור כל אחד מסוגי ההוצאות הישירות ייעשה לפי שם הגוף או היחיד המקבל את התשלום (למשל מנהל תיקים משה לוי, בנק הפועלים בע"מ, וכיוצ"ב), זאת אם סך התשלומים לאותו גוף/יחיד עלה על 10% מסך ההוצאות הישירות לאותו סוג לכל השנה, לפי העניין.     	
אם סך התשלומים לגוף מסוים נמוך מ-10% מסך ההוצאות הישירות לאותו סוג, לא יידרש דיווח שמי נפרד, וסך התשלומים לגופים אלו ידווח תחת קטגוריית "אחרים".  
</t>
    </r>
  </si>
  <si>
    <r>
      <rPr>
        <b/>
        <sz val="12"/>
        <color theme="1"/>
        <rFont val="Calibri Light"/>
        <family val="2"/>
      </rPr>
      <t xml:space="preserve">ג. </t>
    </r>
    <r>
      <rPr>
        <sz val="12"/>
        <color theme="1"/>
        <rFont val="Calibri Light"/>
        <family val="2"/>
      </rPr>
      <t>התחייבויות תלויות תשואה – כל הקרנות והמסלולים ידווחו באופן מצרפי בנספחים 1,2,3. דיווח נפרד עבור כל מסלול וקרן ידווח רק במסגרת נספח 1. כלומר, נספח 1 יופיע פעמיים, מצרפי עבור כל הקרנות והמסלולים ובנפרד עבור כל מסלול או קרן.</t>
    </r>
  </si>
  <si>
    <r>
      <t xml:space="preserve"> 
</t>
    </r>
    <r>
      <rPr>
        <b/>
        <sz val="12"/>
        <color theme="1"/>
        <rFont val="Calibri Light"/>
        <family val="2"/>
      </rPr>
      <t>ג.</t>
    </r>
    <r>
      <rPr>
        <sz val="12"/>
        <color theme="1"/>
        <rFont val="Calibri Light"/>
        <family val="2"/>
      </rPr>
      <t xml:space="preserve"> על אף האמור בסעיף ב, אין חובה לדווח לפי שם הגוף או היחיד בנספחים 2 ו-3 (במקרים אלו ירשם שמאי א', עורך דין ב', וכיוצ"ב) וזאת רק בנוגע להוצאות הבאות : 
1)הוצאות הנובעות מהשקעה בניירות ערך לא סחירים או מהלוואות;  2) הוצאות הנובעות מהשקעה בזכויות במקרקעין; 3) תשלום הנובע מהשקעה בקרנות השקעה, למעט שם הקרן ;  4) הוצאה הנובעת בעד ניהול תביעה או תובענה;  5)הוצאה הנובעת ממתן משכנתאות;  
</t>
    </r>
  </si>
  <si>
    <r>
      <rPr>
        <b/>
        <sz val="12"/>
        <color theme="1"/>
        <rFont val="Calibri Light"/>
        <family val="2"/>
      </rPr>
      <t>ד.</t>
    </r>
    <r>
      <rPr>
        <sz val="12"/>
        <color theme="1"/>
        <rFont val="Calibri Light"/>
        <family val="2"/>
      </rPr>
      <t xml:space="preserve"> כלומר, על מנת לדעת האם תשלום מסוים עולה על סך של 10%, יש לחלק את התשלום לאותו הגוף בסך התשלום הכולל המופיע בסעיפים 1-10, לפי העניין.הכולל של אותו תת סעיף. 
</t>
    </r>
    <r>
      <rPr>
        <b/>
        <u/>
        <sz val="12"/>
        <color theme="1"/>
        <rFont val="Calibri Light"/>
        <family val="2"/>
      </rPr>
      <t xml:space="preserve"> דוג' לסעיף ד'  </t>
    </r>
    <r>
      <rPr>
        <sz val="12"/>
        <color theme="1"/>
        <rFont val="Calibri Light"/>
        <family val="2"/>
      </rPr>
      <t xml:space="preserve">
1. אם סך התשלומים למנהלי תיקים זרים כאמור בסעיף 1.א.3)ד) הוא 1,000,000 ₪, הרי שכל תשלום למנהל תיקים זר ששילמו לו מעל 100,000 ש"ח ידווח בנפרד.
2. אם הסך הכולל של תשלומי ברוקראז' במהלך השנה הסתכם ב – 1,000,000 ש"ח. מזהמתוך סכום זה, לברוקר א' שולם סך כולל של 102,000 ש"ח ולברוקר ב' שולם סך כולל של 75,000 ש"ח. סך התשלום לברוקר א' ידווח בנפרד באופן שמי והתשלום לברוקר ב' לא ידווח בנפרד אלא ייכלל במסגרת הדיווח של קטגוריית "אחרים". 
יחד עם זאת, אם התשלום לברוקר ב' עולה על 20% מסך התשלומים בקטגוריית "אחרים" של תשלומי הברוקראז', הוא ידווח שמית בנפרד. למשל אם סך קטגוריית "אחרים" של תשלומי ברוקראז' מסתכם ב- 300,000 ש"ח. אזי התשלום לברוקר ב' ידווח באופן שמי בנפרד.
3. אם הסך הכולל של תשלומים בגין השקעה בזכויות במקרקעין במהלך השנה הסתכם
ב - 500,000 ש"ח₪, מתוך סכום זה. לעורך דין  א' שולם סך של 51,000 ש"ח ולשמאי א' שולם סך של 30,000 ש"ח₪,. סך התשלום לעורך דין א' ידווח בנפרד כעורך דין א' והתשלום לשמאי א' לא ידווח בנפרד אלא יכלל במסגרת הדיווח של קטגוריית "אחרים", אם הסך ששולם לו נמוך מ-20% מסך כל התשלומים בקטגוריית אחרים.</t>
    </r>
  </si>
  <si>
    <r>
      <rPr>
        <b/>
        <sz val="12"/>
        <color theme="1"/>
        <rFont val="Calibri Light"/>
        <family val="2"/>
      </rPr>
      <t>ה.</t>
    </r>
    <r>
      <rPr>
        <sz val="12"/>
        <color theme="1"/>
        <rFont val="Calibri Light"/>
        <family val="2"/>
      </rPr>
      <t xml:space="preserve"> הדיווח בנספחים 2 ו-3 עבור כל אחד מסוגי ההוצאות הישירות ייעשה תוך חלוקה לצדדים קשורים ולצדדים שאינם קשורים במידה והחלוקה רלוונטית.
 </t>
    </r>
  </si>
  <si>
    <r>
      <rPr>
        <b/>
        <sz val="12"/>
        <color theme="1"/>
        <rFont val="Calibri Light"/>
        <family val="2"/>
      </rPr>
      <t>ו.</t>
    </r>
    <r>
      <rPr>
        <sz val="12"/>
        <color theme="1"/>
        <rFont val="Calibri Light"/>
        <family val="2"/>
      </rPr>
      <t xml:space="preserve"> הגופים יפרסמו דיווח שנתי עבור השנה המסתיימת ביום XX.31.12. 
 </t>
    </r>
  </si>
  <si>
    <r>
      <rPr>
        <b/>
        <sz val="12"/>
        <color theme="1"/>
        <rFont val="Calibri Light"/>
        <family val="2"/>
      </rPr>
      <t>ז.</t>
    </r>
    <r>
      <rPr>
        <sz val="12"/>
        <color theme="1"/>
        <rFont val="Calibri Light"/>
        <family val="2"/>
      </rPr>
      <t xml:space="preserve"> מתכונת דיווח זו תוצג בקובץ EXCEL. כל קובץ EXCEL יכלול 3 גיליונות (נספח 1, נספח 2, נספח 3). הקובץ יפורסם באופן בולט וברור לצד פרסום הדוחות הכספיים ורשימת הנכסים הרבעוניים. הקובץ ייקרא: הוצאות ישירות בעד ניהול השקעות.
 </t>
    </r>
  </si>
  <si>
    <t>א. יוצג בין היתר שיעור ההוצאות הישירות המשמש לצורך חישוב שיעור העלות השנתית הצפויה הנדרש בהתאם לחוזר גופים מוסדיים מיום 20 ביולי 2023 שמספרו 2023-9-6, שעניינו "אופן הצגת העלות השנתית הצפויה לעמית או למבוטח".  
 ב. סעיף "סכום שהוחזר לחוסכים (אם הוחזר)" ידווח כערך חיובי.   
 ג. סעיף "ההפרש בין מגבלת עמלת ניהול חיצוני מוצהרת לבין מגבלת עמלת ניהול חיצוני בפועל (סעיף 14 פחות סעיף 13)" יוצג כאחוז. במידה שההפרש חיובי, ידווח הסעיף כערך חיובי. במידה שההפרש שלילי, ידווח הסעיף כערך שלילי.   
ד. סעיפים בהם מדווח שיעור ידווחו עם שני מקומות מימין לנקודה העשרונית.</t>
  </si>
  <si>
    <r>
      <t>א.</t>
    </r>
    <r>
      <rPr>
        <strike/>
        <sz val="12"/>
        <color theme="1"/>
        <rFont val="Calibri Light"/>
        <family val="2"/>
      </rPr>
      <t xml:space="preserve"> </t>
    </r>
    <r>
      <rPr>
        <sz val="12"/>
        <color theme="1"/>
        <rFont val="Calibri Light"/>
        <family val="2"/>
      </rPr>
      <t xml:space="preserve">הוצאה הנובעת מהשקעה בניירות ערך לא סחירים או ממתן הלוואה למי שאינו עמית או מבוטח </t>
    </r>
  </si>
  <si>
    <r>
      <rPr>
        <b/>
        <sz val="12"/>
        <color theme="1"/>
        <rFont val="Calibri Light"/>
        <family val="2"/>
      </rPr>
      <t>א.</t>
    </r>
    <r>
      <rPr>
        <sz val="12"/>
        <color theme="1"/>
        <rFont val="Calibri Light"/>
        <family val="2"/>
      </rPr>
      <t xml:space="preserve"> ברוקראז' – עמלות קניה ומכירה של ניירות ערך סחירים.  
 </t>
    </r>
    <r>
      <rPr>
        <b/>
        <sz val="12"/>
        <color theme="1"/>
        <rFont val="Calibri Light"/>
        <family val="2"/>
      </rPr>
      <t xml:space="preserve">ב. </t>
    </r>
    <r>
      <rPr>
        <sz val="12"/>
        <color theme="1"/>
        <rFont val="Calibri Light"/>
        <family val="2"/>
      </rPr>
      <t xml:space="preserve">קסטודיאן – דמי שמירה בשל ניירות ערך סחירים וכל עמלה שגובה מי שמבצע את משמורת ניירות הערך.   
</t>
    </r>
    <r>
      <rPr>
        <b/>
        <sz val="12"/>
        <color theme="1"/>
        <rFont val="Calibri Light"/>
        <family val="2"/>
      </rPr>
      <t xml:space="preserve"> ג. </t>
    </r>
    <r>
      <rPr>
        <sz val="12"/>
        <color theme="1"/>
        <rFont val="Calibri Light"/>
        <family val="2"/>
      </rPr>
      <t xml:space="preserve">הוצאה הנובעת מהשקעה בניירות ערך לא סחירים או ממתן הלוואה.  
 </t>
    </r>
    <r>
      <rPr>
        <b/>
        <sz val="12"/>
        <color theme="1"/>
        <rFont val="Calibri Light"/>
        <family val="2"/>
      </rPr>
      <t xml:space="preserve">ד. </t>
    </r>
    <r>
      <rPr>
        <sz val="12"/>
        <color theme="1"/>
        <rFont val="Calibri Light"/>
        <family val="2"/>
      </rPr>
      <t xml:space="preserve">הוצאה הנובעת מהשקעה בזכויות במקרקעין.  
</t>
    </r>
    <r>
      <rPr>
        <b/>
        <sz val="12"/>
        <color theme="1"/>
        <rFont val="Calibri Light"/>
        <family val="2"/>
      </rPr>
      <t>ה.</t>
    </r>
    <r>
      <rPr>
        <sz val="12"/>
        <color theme="1"/>
        <rFont val="Calibri Light"/>
        <family val="2"/>
      </rPr>
      <t xml:space="preserve"> מסים החלים על נכסיו, הכנסותיו ועסקאותיו.  
</t>
    </r>
    <r>
      <rPr>
        <b/>
        <sz val="12"/>
        <color theme="1"/>
        <rFont val="Calibri Light"/>
        <family val="2"/>
      </rPr>
      <t>ו.</t>
    </r>
    <r>
      <rPr>
        <sz val="12"/>
        <color theme="1"/>
        <rFont val="Calibri Light"/>
        <family val="2"/>
      </rPr>
      <t xml:space="preserve"> דמי ביטוח בעד ביטוח משנה.  
</t>
    </r>
    <r>
      <rPr>
        <b/>
        <sz val="12"/>
        <color theme="1"/>
        <rFont val="Calibri Light"/>
        <family val="2"/>
      </rPr>
      <t xml:space="preserve"> ז.</t>
    </r>
    <r>
      <rPr>
        <sz val="12"/>
        <color theme="1"/>
        <rFont val="Calibri Light"/>
        <family val="2"/>
      </rPr>
      <t xml:space="preserve"> הוצאה הנובעת בעד ניהול תביעה או תובענה.  
</t>
    </r>
    <r>
      <rPr>
        <b/>
        <sz val="12"/>
        <color theme="1"/>
        <rFont val="Calibri Light"/>
        <family val="2"/>
      </rPr>
      <t>ח.</t>
    </r>
    <r>
      <rPr>
        <sz val="12"/>
        <color theme="1"/>
        <rFont val="Calibri Light"/>
        <family val="2"/>
      </rPr>
      <t xml:space="preserve"> הוצאה הנובעת ממתן משכנתאות.  
</t>
    </r>
    <r>
      <rPr>
        <b/>
        <sz val="12"/>
        <color theme="1"/>
        <rFont val="Calibri Light"/>
        <family val="2"/>
      </rPr>
      <t xml:space="preserve"> ט. </t>
    </r>
    <r>
      <rPr>
        <sz val="12"/>
        <color theme="1"/>
        <rFont val="Calibri Light"/>
        <family val="2"/>
      </rPr>
      <t>דמי ניהול משתנים – החלק מתשלום עמלת ניהול חיצוני שנגזר מתשואת הנכסים שבעדם נגבית העמלה האמורה.</t>
    </r>
  </si>
  <si>
    <r>
      <t>סך הכל עמלות והוצאות</t>
    </r>
    <r>
      <rPr>
        <sz val="12"/>
        <color theme="1"/>
        <rFont val="Calibri Light"/>
        <family val="2"/>
      </rPr>
      <t xml:space="preserve"> </t>
    </r>
    <r>
      <rPr>
        <b/>
        <sz val="12"/>
        <color theme="1"/>
        <rFont val="Calibri Light"/>
        <family val="2"/>
      </rPr>
      <t>שאינן עמלות ניהול חיצוני</t>
    </r>
  </si>
  <si>
    <r>
      <rPr>
        <b/>
        <sz val="12"/>
        <color theme="1"/>
        <rFont val="Calibri Light"/>
        <family val="2"/>
      </rPr>
      <t>א.</t>
    </r>
    <r>
      <rPr>
        <sz val="12"/>
        <color theme="1"/>
        <rFont val="Calibri Light"/>
        <family val="2"/>
      </rPr>
      <t xml:space="preserve"> הוצאה הנובעת מהשקעה בקרנות השקעה בישראל לרבות באמצעות חשבון המנוהל עבור הגוף המוסדי.  
</t>
    </r>
    <r>
      <rPr>
        <b/>
        <sz val="12"/>
        <color theme="1"/>
        <rFont val="Calibri Light"/>
        <family val="2"/>
      </rPr>
      <t>ב.</t>
    </r>
    <r>
      <rPr>
        <sz val="12"/>
        <color theme="1"/>
        <rFont val="Calibri Light"/>
        <family val="2"/>
      </rPr>
      <t xml:space="preserve"> הוצאה הנובעת מהשקעה בקרנות השקעה בחו"ל לרבות באמצעות חשבון המנוהל עבור הגוף המוסדי.  
</t>
    </r>
    <r>
      <rPr>
        <b/>
        <sz val="12"/>
        <color theme="1"/>
        <rFont val="Calibri Light"/>
        <family val="2"/>
      </rPr>
      <t>ג.</t>
    </r>
    <r>
      <rPr>
        <sz val="12"/>
        <color theme="1"/>
        <rFont val="Calibri Light"/>
        <family val="2"/>
      </rPr>
      <t xml:space="preserve"> תשלום למנהל תיקים זר;תשלום למנהלי תיקים ישראליים בגין השקעה בחו"ל.  
</t>
    </r>
    <r>
      <rPr>
        <b/>
        <sz val="12"/>
        <color theme="1"/>
        <rFont val="Calibri Light"/>
        <family val="2"/>
      </rPr>
      <t xml:space="preserve">ד. </t>
    </r>
    <r>
      <rPr>
        <sz val="12"/>
        <color theme="1"/>
        <rFont val="Calibri Light"/>
        <family val="2"/>
      </rPr>
      <t xml:space="preserve">תשלום למנהלי תיקים זרים.  
</t>
    </r>
    <r>
      <rPr>
        <b/>
        <sz val="12"/>
        <color theme="1"/>
        <rFont val="Calibri Light"/>
        <family val="2"/>
      </rPr>
      <t>ה.</t>
    </r>
    <r>
      <rPr>
        <sz val="12"/>
        <color theme="1"/>
        <rFont val="Calibri Light"/>
        <family val="2"/>
      </rPr>
      <t xml:space="preserve"> סך תשלומים בגין השקעה בקרנות סל כאשר 75% לפחות מנכסי הקרן הם נכסים שהונפקו במדינת ישראל לפי מדדים שעליהם הורה הממונה ובתנאים שהורה.  
</t>
    </r>
    <r>
      <rPr>
        <b/>
        <sz val="12"/>
        <color theme="1"/>
        <rFont val="Calibri Light"/>
        <family val="2"/>
      </rPr>
      <t xml:space="preserve">ו. </t>
    </r>
    <r>
      <rPr>
        <sz val="12"/>
        <color theme="1"/>
        <rFont val="Calibri Light"/>
        <family val="2"/>
      </rPr>
      <t xml:space="preserve">סך תשלומים בגין השקעה בקרנות סל כאשר 75% לפחות מנכסי הקרן הם נכסים שלא הונפקו במדינת ישראל ואינם נסחרים או מוחזקים בה.  
 </t>
    </r>
    <r>
      <rPr>
        <b/>
        <sz val="12"/>
        <color theme="1"/>
        <rFont val="Calibri Light"/>
        <family val="2"/>
      </rPr>
      <t xml:space="preserve">ז. </t>
    </r>
    <r>
      <rPr>
        <sz val="12"/>
        <color theme="1"/>
        <rFont val="Calibri Light"/>
        <family val="2"/>
      </rPr>
      <t xml:space="preserve">סך תשלומים בגין השקעה בקרנות נאמנות ישראליות כאשר 75% לפחות מנכסי הקרן מושקעים בנכסים שלא הונפקו במדינת ישראל ואינם נסחרים או מוחזקים בה.   
</t>
    </r>
    <r>
      <rPr>
        <b/>
        <sz val="12"/>
        <color theme="1"/>
        <rFont val="Calibri Light"/>
        <family val="2"/>
      </rPr>
      <t>ח.</t>
    </r>
    <r>
      <rPr>
        <sz val="12"/>
        <color theme="1"/>
        <rFont val="Calibri Light"/>
        <family val="2"/>
      </rPr>
      <t xml:space="preserve"> סך תשלומים בגין השקעה בקרנות נאמנות זרות כאשר 75% לפחות מנכסי הקרן מושקעים בנכסים שלא הונפקו במדינת ישראל ואינם נסחרים או מוחזקים בה.  
 </t>
    </r>
    <r>
      <rPr>
        <b/>
        <sz val="12"/>
        <color theme="1"/>
        <rFont val="Calibri Light"/>
        <family val="2"/>
      </rPr>
      <t xml:space="preserve">ט. </t>
    </r>
    <r>
      <rPr>
        <sz val="12"/>
        <color theme="1"/>
        <rFont val="Calibri Light"/>
        <family val="2"/>
      </rPr>
      <t xml:space="preserve">סך תשלומים בגין השקעה בקרן טכנולוגיה עילית כהגדרתה בחוק השקעות משותפות בנאמנות.  </t>
    </r>
  </si>
  <si>
    <t>הוגש לרפרנטית בשוק ההון</t>
  </si>
  <si>
    <t>נשלח מייל לרפרנטית רשות שוק ההון קיימים הסכמים מהותיים מול שני המתפעלים- מלם (משנת 2013) ו-FMR (משנת 2016) שהינם ישנים ולא תואמים את חוזר מיקור חוץ. בנוסף קיים הצעת מחיר ולא הסכם מול האחראי על הלבנת הון ומול מנהל הסיכונים. הסכם מול המבקר הפנימי- התקבל העתק לא חתום של ההסכם ולא ברור אם המבקר הפנימי ממשיך. סה"כ 5 ספקים לדיווח.</t>
  </si>
  <si>
    <t>מבוצע ע"י מנהלת הכספים</t>
  </si>
  <si>
    <t>היערכות לדיווחים במערכת אותות ובאתר החברה לרבעון הקרוב (כולל קבצים מונגשים דיגיטלית)</t>
  </si>
  <si>
    <t xml:space="preserve">דוח תקופתי שנתי ודיווחים נלווים בקובץ EXCEL </t>
  </si>
  <si>
    <t>דוח תקופתי של חברה מנהלת- רבעוני בקובץ PDF</t>
  </si>
  <si>
    <t>דוח תקופתי של חברה מנהלת רבעוני ודיווחים נלווים בקובץ EXCEL</t>
  </si>
  <si>
    <t>דוח תקופתי של חברה מנהלתשנתי בקובץ PDF</t>
  </si>
  <si>
    <t>דוח תקופתי של חברה מנהלת שנתי  ודיווחים נלווים בקובץ EXCEL</t>
  </si>
  <si>
    <t>רשימת נכסים ברמת נכס בודד- public</t>
  </si>
  <si>
    <t>דוח ההנהלה בדבר הבקרה הפנימית על הדיווחים הכספיים הנגזרים מהדוחות הכספיים ודוח לעמית או למבוטח (SOX)</t>
  </si>
  <si>
    <t>לרפרנט הרשות</t>
  </si>
  <si>
    <t>יועבר באמצעות הכספת למחיצה Risk Management</t>
  </si>
  <si>
    <t>דו"ח שימוש במודל דירוג פנימי קובץ דיווח מצורף לטיוטה</t>
  </si>
  <si>
    <t>רשימת נכסי נוסטרו ברמת נכס בודד- קובץ דיווח א- נוסטרו קובץ דיווח מצורף לטיוטה</t>
  </si>
  <si>
    <t>דוח חודשי של קופת גמל</t>
  </si>
  <si>
    <t>הודעה על שינוי במידע על בעלי תפקידים בגופים המוסדיים</t>
  </si>
  <si>
    <t>הודעה על מועמד למינוי לכהונה של נושא משרה חדש בגוף המוסדי, לרבות חידוש כהונה של דירקטור חיצוני</t>
  </si>
  <si>
    <t>הודעה על מינוי בעל תפקיד משמעותי חדש בגוף המוסדי</t>
  </si>
  <si>
    <t>דיווח לעניין רואה חשבון מבקר של גוף מוסדי</t>
  </si>
  <si>
    <t>הודעה על סיום כהונה צפוי של נושא משרה או של בעל תפקיד משמעותי</t>
  </si>
  <si>
    <t>הודעה על מועד סיום כהונה בפועל של נושא משרה או של בעל תפקיד משמעותי</t>
  </si>
  <si>
    <t>טעות מהותית בדוח כספי רבעוני ושנתי של חברה מנהלת[1]</t>
  </si>
  <si>
    <t>דיווח על אירוע חריג בהסכמי מיקור חוץ</t>
  </si>
  <si>
    <t>לא יאוחר מתום 3 ימי עסקים מהמועד שבו נחתם הדוח הכספי, או עד ה- 31 במרץ שלאחר תאריך הדוח הכספי, לפי המוקדם מבניהם.</t>
  </si>
  <si>
    <t>הדוח יצא בזמן</t>
  </si>
  <si>
    <t>טרם דווח (נתבקשה הארכת מועד ע"י המנהל המורשה להגשת הדוח)</t>
  </si>
  <si>
    <t>ייתכן ותינתן הארכה עד 30/06/24</t>
  </si>
  <si>
    <t>יצא דוח עם נתונים עד אוק' 23 (כולל). חסר דוח מתוקן עם נתוני כולל נוב'-דצמ' 23, יישלח לממונה עד חודשיים מתום הקפאת הנכסים</t>
  </si>
  <si>
    <r>
      <t xml:space="preserve">שינוים בגרסה 12 -	לגבי קופה או מסלול העונים לתנאים שבסעיף </t>
    </r>
    <r>
      <rPr>
        <b/>
        <sz val="9"/>
        <color theme="1"/>
        <rFont val="David"/>
        <family val="2"/>
      </rPr>
      <t>2א(ג)</t>
    </r>
    <r>
      <rPr>
        <sz val="9"/>
        <color theme="1"/>
        <rFont val="David"/>
        <family val="2"/>
      </rPr>
      <t xml:space="preserve"> לתקנות הוצאות ישירות, חישוב מגבלת עמלת ניהול חיצוני ייעשה לפי העניין</t>
    </r>
  </si>
  <si>
    <t>החל בגין שנת 2024- באפריל במקום פברואר. בגין שנת 2023 יהיה תוך שישה חודשים מתום התקופה המסתיימת ביום 31 בדצמבר 2023.</t>
  </si>
  <si>
    <t xml:space="preserve"> טרם דווח </t>
  </si>
  <si>
    <t>במעקב - החומר מוכן, ב- 4.4.24 פורסם במהודרה 12 שהחל מדוח שנת 2024 יגישו באפריל במקום בפברואר. יפורסם באתר באופן חד פעמי הדוח לשנת 2023 עד יוני 24.</t>
  </si>
  <si>
    <t>נתבקשה הארכת מועד להגשת הדוח ע"י המנהל המורשה. דוח מלא כספי של חברה מנהלת כולל דוחות נלווים עד סוף יוני 24. דוח  כספי חלקי רק לעניין תנועות הון בשנת 2023 יוגש עד 14.4.25</t>
  </si>
  <si>
    <t>נתבקשה הארכת מועד להגשת הדוח ע"י המנהל המורשה. דוח מלא כספי של חברה מנהלת כולל דוחות נלווים עד סוף יוני 24. דוח  כספי חלקי רק לעניין תנועות הון בשנת 2023 יוגש עד 14.4.24</t>
  </si>
  <si>
    <t>הוגש בפברואר בגין שנת 2023</t>
  </si>
  <si>
    <t>ינואר - יצא
פברואר - ממתין לעדכון במסלול אחד
מרץ - טרם יצא
אפריל - נדחה עד 20/05</t>
  </si>
  <si>
    <t>הוגש בפברואר בגין רבעון 4, 2023</t>
  </si>
  <si>
    <t>לא בוצע</t>
  </si>
  <si>
    <t>לא דווח אירוע חריג. הוגשה הסתייגות לגבי הסכמי מיקור חוץ מהתיים מול המתפעלים</t>
  </si>
  <si>
    <t>ייתכן ולא רלוונטי. לא ידוע מה קורה בוועדת השקעות</t>
  </si>
  <si>
    <t>התקבל אישור וועדת השקעות. ראו שורה 13</t>
  </si>
  <si>
    <t>התקבל אישור וועדת השקעות. באחריות רונית להעלות לפרסום באתר האינטרנט בסיום ההקפאה</t>
  </si>
  <si>
    <t xml:space="preserve"> חריגה מתקנות כללי השקעה.</t>
  </si>
  <si>
    <t>ייבדק ברבעון 2, 24</t>
  </si>
  <si>
    <t>דיווחים מול רשות המס- פאטקה ו- CRS</t>
  </si>
  <si>
    <t>בוצע לראשונה בira רבעון 3 לשנת 2023. בטיפול מאיר מול משרד EY החל מרבעון שני 24</t>
  </si>
  <si>
    <t xml:space="preserve">הערה - הקובץ מעודכן למהדורה 12 </t>
  </si>
  <si>
    <t>צדדים לא קשורים</t>
  </si>
  <si>
    <t>הראל קרנות נאמנות בעמ</t>
  </si>
  <si>
    <t>מיטב קרנות נאמנות בעמ</t>
  </si>
  <si>
    <t>קסם קרנות נאמנות</t>
  </si>
  <si>
    <t>BlackRock Inc</t>
  </si>
  <si>
    <t>SPDR Goldtrust</t>
  </si>
  <si>
    <t>SPDR Trust</t>
  </si>
  <si>
    <t>State Street Global Markets LLC</t>
  </si>
  <si>
    <t>מור ניהול קרנות נאמנות (2013) בע"מ</t>
  </si>
  <si>
    <t>(1)      בנק המזרחי</t>
  </si>
  <si>
    <t>5. סך הוצאות בעד ניהול תביעות</t>
  </si>
  <si>
    <t>6. סך הוצאות בעד מתן משכנתאות</t>
  </si>
  <si>
    <t xml:space="preserve">10. סך דמי ניהול משתנים – החלק מתשלום עמלת ניהול חיצוני שנגזר מתשואת הנכסים </t>
  </si>
  <si>
    <t>14. ההפרש בין שיעור מגבלת עמלת ניהול חיצוני מוצהרת לבין שיעור  עמלת ניהול חיצוני בפועל (סעיף 13 פחות סעיף 12)</t>
  </si>
  <si>
    <t>15. סכום שהוחזר לחוסכים (אם הוחזר)</t>
  </si>
  <si>
    <t>18. שיעור מגבלת עמלת ניהול חיצוני שהמשקיע המוסדי הצהיר עליה בהתאם לתקנה 2א לתקנות הוצאות ישירות עבור שנת הכספים הבאה+ 1 XX20</t>
  </si>
  <si>
    <t>19. De: שיעור הוצאות ישירות  (סכום של סעיף 9 וסעיף 18)</t>
  </si>
  <si>
    <t>16. סך כל ההוצאות הישירות (סכום של סעיף 7 וסעיף 11)</t>
  </si>
  <si>
    <t>12. שיעור עמלת ניהול חיצוני בפועל (חלוקה של סעיף 11 בסעיף 8.ב)</t>
  </si>
  <si>
    <t>11.   סה"כ הוצאות ישירות מסוג "עמלת ניהול חיצוני" (סכום סעיפים 11.א עד 11.ט)</t>
  </si>
  <si>
    <t>9. שיעור שנתי של הוצאות ישירות שאינן מסוג עמלת ניהול חיצוני (חלוקה של סעיף 7 בסעיף 8)</t>
  </si>
  <si>
    <t>8. שווי ממוצע של נכסי הקופה או המסלול (ממוצע פשוט של סעיפים 8.א ו- 8.ב)</t>
  </si>
  <si>
    <t>7. סך הכל הוצאות ישירות שאינן מסוג עמלת ניהול חיצוני (סכום סעיפים 1 עד 6)</t>
  </si>
  <si>
    <t>2. סך הכל דמי שמירה בשל ניירות ערך סחירים וכל עמלה שגובה מי שמבצע את משמרות ניירות הערך (קסטודיאן)</t>
  </si>
  <si>
    <t>13. שיעור מגבלת עמלת ניהול חיצוני שהמשקיע המוסדי הצהיר עליה עבור שנת הכספים שהסתיימה</t>
  </si>
  <si>
    <t>17. שיעור סך ההוצאות הישירות מתוך יתרת נכסים ממוצעת (חלוקה של סעיף 16 בסעיף 8)</t>
  </si>
  <si>
    <t>SSGA Funds Management, Inc</t>
  </si>
  <si>
    <t>אי.בי.אי קרנות נאמנות בע"מ</t>
  </si>
  <si>
    <t>מגדל קרנות נאמנות בע"מ</t>
  </si>
  <si>
    <t>Vanguard Asset Management</t>
  </si>
  <si>
    <t>נספח 1- סך  ההוצאות הישירות ששולמו בעד כל סוג של הוצאה ישירה לתקופה המסתיימת ביום 31.12.2025</t>
  </si>
  <si>
    <t>א. השווי המשוערך של נכסי הקופה או המסלול נכון ליום 31 בדצמבר של שנת הכספים שהסתיימה 2025</t>
  </si>
  <si>
    <t>ב. השווי המשוערך של נכסי הקופה או המסלול נכון ליום 31 בדצמבר של שנת הכספים שהסתיימה לפני 2025 - 1</t>
  </si>
  <si>
    <t>נספח 2 – פרוט עמלות והוצאות שאינן עמלות ניהול חיצוני לשנה המסתיימת ביום: 31.12.2025</t>
  </si>
  <si>
    <t>נספח 3 - פירוט עמלות ניהול חיצוני לשנה המסתיימת ביום: 31.12.2025</t>
  </si>
  <si>
    <t>Tuttle Capital Management, LLC</t>
  </si>
  <si>
    <t>Amundi Asset Management</t>
  </si>
  <si>
    <t>Amundi Luxemburg SA</t>
  </si>
  <si>
    <t>Invesco Asset Management</t>
  </si>
  <si>
    <t>Invesco MSCI World UCITS ETF</t>
  </si>
  <si>
    <t>iShares Global</t>
  </si>
  <si>
    <t>iShares Technology</t>
  </si>
  <si>
    <t>Vanguard Information Technology Index</t>
  </si>
  <si>
    <t>Invesco Semiconductors ETF</t>
  </si>
  <si>
    <t>Fidelity MSCI Consumer Discretionary</t>
  </si>
  <si>
    <t>Communication Services Selec</t>
  </si>
  <si>
    <t>BlackRock Fund Advisors</t>
  </si>
  <si>
    <t>VanEck Semiconductors</t>
  </si>
  <si>
    <t>Global X</t>
  </si>
  <si>
    <t>ISHARES INC</t>
  </si>
  <si>
    <t>SSGA Fund Manager</t>
  </si>
  <si>
    <t>Invesco Corporate Classs PowerShares QQQ</t>
  </si>
  <si>
    <t>Guggenheim funds distributors Inc</t>
  </si>
  <si>
    <t>Industrial Selec Sector</t>
  </si>
  <si>
    <t>Direxion</t>
  </si>
  <si>
    <t>First Trust</t>
  </si>
  <si>
    <t>Wedbush Fund Advisers</t>
  </si>
  <si>
    <t>ילין לפידות ניהול קרנות נאמנות העמ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</si>
</sst>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_ * #,##0.00_ ;_ * \-#,##0.00_ ;_ * &quot;-&quot;???_ ;_ @_ "/>
    <numFmt numFmtId="166" formatCode="_ * #,##0.00_ ;_ * \-#,##0.00_ ;_ * &quot;-&quot;?????_ ;_ @_ "/>
  </numFmts>
  <fonts count="39" x14ac:knownFonts="1">
    <font>
      <sz val="11"/>
      <color theme="1"/>
      <name val="Arial"/>
      <family val="2"/>
      <scheme val="minor"/>
    </font>
    <font>
      <sz val="11"/>
      <color theme="1"/>
      <name val="Arial"/>
      <family val="2"/>
      <charset val="177"/>
      <scheme val="minor"/>
    </font>
    <font>
      <sz val="11"/>
      <color theme="1"/>
      <name val="Calibri Light"/>
      <family val="2"/>
    </font>
    <font>
      <b/>
      <sz val="12"/>
      <color theme="1"/>
      <name val="Calibri Light"/>
      <family val="2"/>
    </font>
    <font>
      <sz val="12"/>
      <color theme="1"/>
      <name val="Calibri Light"/>
      <family val="2"/>
    </font>
    <font>
      <b/>
      <u/>
      <sz val="12"/>
      <color theme="1"/>
      <name val="Calibri Light"/>
      <family val="2"/>
    </font>
    <font>
      <sz val="10"/>
      <color theme="1"/>
      <name val="Calibri Light"/>
      <family val="2"/>
    </font>
    <font>
      <b/>
      <sz val="12"/>
      <color theme="1"/>
      <name val="Calibri"/>
      <family val="2"/>
    </font>
    <font>
      <sz val="12"/>
      <color theme="1"/>
      <name val="Arial"/>
      <family val="2"/>
      <scheme val="minor"/>
    </font>
    <font>
      <sz val="12"/>
      <color rgb="FF000000"/>
      <name val="Calibri Light"/>
      <family val="2"/>
    </font>
    <font>
      <strike/>
      <sz val="12"/>
      <color theme="1"/>
      <name val="Calibri Light"/>
      <family val="2"/>
    </font>
    <font>
      <b/>
      <sz val="12"/>
      <color rgb="FF000080"/>
      <name val="Calibri Light"/>
      <family val="2"/>
    </font>
    <font>
      <sz val="12"/>
      <color rgb="FF000080"/>
      <name val="Calibri Light"/>
      <family val="2"/>
    </font>
    <font>
      <sz val="11"/>
      <color theme="1"/>
      <name val="Arial"/>
      <family val="2"/>
      <scheme val="minor"/>
    </font>
    <font>
      <b/>
      <sz val="12"/>
      <color theme="1"/>
      <name val="David"/>
      <family val="2"/>
    </font>
    <font>
      <b/>
      <sz val="9"/>
      <color theme="1"/>
      <name val="David"/>
      <family val="2"/>
    </font>
    <font>
      <sz val="11"/>
      <color theme="1"/>
      <name val="David"/>
      <family val="2"/>
    </font>
    <font>
      <b/>
      <sz val="10"/>
      <color theme="1"/>
      <name val="David"/>
      <family val="2"/>
    </font>
    <font>
      <b/>
      <sz val="12"/>
      <color rgb="FFFF0000"/>
      <name val="David"/>
      <family val="2"/>
    </font>
    <font>
      <b/>
      <sz val="11"/>
      <color theme="1"/>
      <name val="David"/>
      <family val="2"/>
    </font>
    <font>
      <sz val="9"/>
      <color theme="1"/>
      <name val="David"/>
      <family val="2"/>
    </font>
    <font>
      <sz val="10"/>
      <color theme="1"/>
      <name val="David"/>
      <family val="2"/>
    </font>
    <font>
      <b/>
      <sz val="12"/>
      <name val="David"/>
      <family val="2"/>
    </font>
    <font>
      <sz val="9"/>
      <name val="David"/>
      <family val="2"/>
    </font>
    <font>
      <sz val="10"/>
      <name val="David"/>
      <family val="2"/>
    </font>
    <font>
      <sz val="11"/>
      <name val="David"/>
      <family val="2"/>
    </font>
    <font>
      <b/>
      <sz val="11"/>
      <name val="David"/>
      <family val="2"/>
    </font>
    <font>
      <b/>
      <sz val="14"/>
      <color rgb="FFFF0000"/>
      <name val="David"/>
      <family val="2"/>
    </font>
    <font>
      <sz val="11"/>
      <color rgb="FFFF0000"/>
      <name val="David"/>
      <family val="2"/>
    </font>
    <font>
      <sz val="11"/>
      <color rgb="FF1F497D"/>
      <name val="David"/>
      <family val="2"/>
    </font>
    <font>
      <sz val="12"/>
      <name val="David"/>
      <family val="2"/>
    </font>
    <font>
      <b/>
      <sz val="9"/>
      <name val="David"/>
      <family val="2"/>
    </font>
    <font>
      <sz val="9"/>
      <color rgb="FFFF0000"/>
      <name val="David"/>
      <family val="2"/>
    </font>
    <font>
      <b/>
      <sz val="8"/>
      <color theme="1"/>
      <name val="David"/>
      <family val="2"/>
    </font>
    <font>
      <b/>
      <sz val="11"/>
      <color rgb="FFFF0000"/>
      <name val="David"/>
      <family val="2"/>
    </font>
    <font>
      <sz val="14"/>
      <name val="David"/>
      <family val="2"/>
    </font>
    <font>
      <sz val="10"/>
      <name val="Arial"/>
      <family val="2"/>
    </font>
    <font>
      <sz val="12"/>
      <name val="Calibri Light"/>
      <family val="2"/>
    </font>
    <font>
      <b/>
      <sz val="12"/>
      <name val="Calibri Light"/>
      <family val="2"/>
    </font>
  </fonts>
  <fills count="11">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8B8B"/>
        <bgColor indexed="64"/>
      </patternFill>
    </fill>
    <fill>
      <patternFill patternType="solid">
        <fgColor rgb="FFFFFF99"/>
        <bgColor indexed="64"/>
      </patternFill>
    </fill>
    <fill>
      <patternFill patternType="solid">
        <fgColor theme="8" tint="0.79998168889431442"/>
        <bgColor indexed="64"/>
      </patternFill>
    </fill>
    <fill>
      <patternFill patternType="solid">
        <fgColor rgb="FF8BFFBF"/>
        <bgColor indexed="64"/>
      </patternFill>
    </fill>
    <fill>
      <patternFill patternType="solid">
        <fgColor rgb="FFFFFFCC"/>
      </patternFill>
    </fill>
    <fill>
      <patternFill patternType="solid">
        <fgColor theme="8" tint="0.59999389629810485"/>
        <bgColor indexed="64"/>
      </patternFill>
    </fill>
    <fill>
      <patternFill patternType="solid">
        <fgColor rgb="FFFF967D"/>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diagonal/>
    </border>
    <border>
      <left/>
      <right style="medium">
        <color rgb="FF808080"/>
      </right>
      <top/>
      <bottom/>
      <diagonal/>
    </border>
    <border>
      <left style="medium">
        <color rgb="FF808080"/>
      </left>
      <right style="medium">
        <color rgb="FF808080"/>
      </right>
      <top style="medium">
        <color rgb="FF808080"/>
      </top>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0" fontId="1" fillId="0" borderId="0"/>
    <xf numFmtId="0" fontId="13" fillId="8" borderId="11" applyNumberFormat="0" applyFont="0" applyAlignment="0" applyProtection="0"/>
    <xf numFmtId="0" fontId="36" fillId="0" borderId="0"/>
    <xf numFmtId="43" fontId="36" fillId="0" borderId="0"/>
  </cellStyleXfs>
  <cellXfs count="115">
    <xf numFmtId="0" fontId="0" fillId="0" borderId="0" xfId="0"/>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0" xfId="0" applyFont="1" applyAlignment="1">
      <alignment horizontal="right" vertical="top" readingOrder="2"/>
    </xf>
    <xf numFmtId="0" fontId="3" fillId="0" borderId="0" xfId="0" applyFont="1" applyAlignment="1">
      <alignment horizontal="right" vertical="top" wrapText="1" readingOrder="2"/>
    </xf>
    <xf numFmtId="0" fontId="4" fillId="0" borderId="0" xfId="0" applyFont="1" applyAlignment="1">
      <alignment horizontal="right" vertical="top" wrapText="1" readingOrder="2"/>
    </xf>
    <xf numFmtId="0" fontId="6" fillId="0" borderId="0" xfId="0" applyFont="1" applyAlignment="1">
      <alignment horizontal="right" vertical="top" wrapText="1" readingOrder="2"/>
    </xf>
    <xf numFmtId="0" fontId="8" fillId="6" borderId="0" xfId="0" applyFont="1" applyFill="1" applyAlignment="1">
      <alignment horizontal="right" vertical="top" readingOrder="2"/>
    </xf>
    <xf numFmtId="0" fontId="5" fillId="6" borderId="1" xfId="0" applyFont="1" applyFill="1" applyBorder="1" applyAlignment="1">
      <alignment horizontal="center" vertical="center" wrapText="1" readingOrder="2"/>
    </xf>
    <xf numFmtId="0" fontId="4" fillId="0" borderId="1" xfId="0" applyFont="1" applyBorder="1" applyAlignment="1">
      <alignment horizontal="right" vertical="top" wrapText="1" readingOrder="2"/>
    </xf>
    <xf numFmtId="0" fontId="7" fillId="6" borderId="1" xfId="0" applyFont="1" applyFill="1" applyBorder="1" applyAlignment="1">
      <alignment horizontal="center" vertical="center" readingOrder="2"/>
    </xf>
    <xf numFmtId="0" fontId="4" fillId="0" borderId="0" xfId="0" applyFont="1" applyAlignment="1">
      <alignment horizontal="right" vertical="center" readingOrder="2"/>
    </xf>
    <xf numFmtId="0" fontId="9" fillId="0" borderId="1" xfId="0" applyFont="1" applyBorder="1" applyAlignment="1">
      <alignment horizontal="right" vertical="center" readingOrder="2"/>
    </xf>
    <xf numFmtId="0" fontId="4" fillId="0" borderId="0" xfId="0" applyFont="1" applyAlignment="1">
      <alignment horizontal="right" vertical="center"/>
    </xf>
    <xf numFmtId="0" fontId="4" fillId="0" borderId="3" xfId="0" applyFont="1" applyBorder="1" applyAlignment="1">
      <alignment horizontal="right" vertical="center" wrapText="1" readingOrder="2"/>
    </xf>
    <xf numFmtId="0" fontId="4" fillId="0" borderId="1" xfId="0" applyFont="1" applyBorder="1" applyAlignment="1">
      <alignment horizontal="right" vertical="center"/>
    </xf>
    <xf numFmtId="0" fontId="9" fillId="0" borderId="1" xfId="0" applyFont="1" applyBorder="1" applyAlignment="1">
      <alignment horizontal="right" vertical="center" readingOrder="1"/>
    </xf>
    <xf numFmtId="0" fontId="4" fillId="0" borderId="1" xfId="0" applyFont="1" applyBorder="1" applyAlignment="1">
      <alignment horizontal="right" vertical="center" wrapText="1" readingOrder="2"/>
    </xf>
    <xf numFmtId="0" fontId="11" fillId="0" borderId="5" xfId="0" applyFont="1" applyBorder="1" applyAlignment="1">
      <alignment horizontal="right" vertical="center" wrapText="1" readingOrder="2"/>
    </xf>
    <xf numFmtId="0" fontId="3" fillId="0" borderId="4" xfId="0" applyFont="1" applyBorder="1" applyAlignment="1">
      <alignment horizontal="right" vertical="center" wrapText="1" readingOrder="2"/>
    </xf>
    <xf numFmtId="0" fontId="4" fillId="0" borderId="0" xfId="0" applyFont="1" applyAlignment="1">
      <alignment horizontal="right"/>
    </xf>
    <xf numFmtId="0" fontId="3" fillId="0" borderId="7" xfId="0" applyFont="1" applyBorder="1" applyAlignment="1">
      <alignment horizontal="right" vertical="center" wrapText="1" readingOrder="2"/>
    </xf>
    <xf numFmtId="0" fontId="4" fillId="0" borderId="6" xfId="0" applyFont="1" applyBorder="1" applyAlignment="1">
      <alignment horizontal="right" vertical="center" wrapText="1" readingOrder="2"/>
    </xf>
    <xf numFmtId="0" fontId="4" fillId="0" borderId="7" xfId="0" applyFont="1" applyBorder="1" applyAlignment="1">
      <alignment horizontal="right" vertical="center" wrapText="1" readingOrder="2"/>
    </xf>
    <xf numFmtId="0" fontId="4" fillId="0" borderId="9" xfId="0" applyFont="1" applyBorder="1" applyAlignment="1">
      <alignment horizontal="right" vertical="center" wrapText="1" readingOrder="2"/>
    </xf>
    <xf numFmtId="0" fontId="11" fillId="0" borderId="7" xfId="0" applyFont="1" applyBorder="1" applyAlignment="1">
      <alignment horizontal="right" vertical="center" wrapText="1" readingOrder="2"/>
    </xf>
    <xf numFmtId="0" fontId="12" fillId="0" borderId="7" xfId="0" applyFont="1" applyBorder="1" applyAlignment="1">
      <alignment horizontal="right" vertical="center" wrapText="1" readingOrder="2"/>
    </xf>
    <xf numFmtId="0" fontId="4" fillId="0" borderId="2" xfId="0" applyFont="1" applyBorder="1" applyAlignment="1">
      <alignment horizontal="right" vertical="center" wrapText="1" readingOrder="2"/>
    </xf>
    <xf numFmtId="0" fontId="3" fillId="0" borderId="4" xfId="0" applyFont="1" applyBorder="1" applyAlignment="1">
      <alignment horizontal="justify" vertical="center" wrapText="1" readingOrder="2"/>
    </xf>
    <xf numFmtId="0" fontId="4" fillId="0" borderId="6" xfId="0" applyFont="1" applyBorder="1" applyAlignment="1">
      <alignment horizontal="justify" vertical="center" wrapText="1" readingOrder="2"/>
    </xf>
    <xf numFmtId="14" fontId="18" fillId="0" borderId="1" xfId="0" applyNumberFormat="1" applyFont="1" applyBorder="1" applyAlignment="1">
      <alignment horizontal="center" vertical="center" wrapText="1" readingOrder="2"/>
    </xf>
    <xf numFmtId="0" fontId="19" fillId="0" borderId="1" xfId="0" applyFont="1" applyBorder="1" applyAlignment="1">
      <alignment horizontal="center" vertical="center" wrapText="1" readingOrder="2"/>
    </xf>
    <xf numFmtId="14" fontId="20" fillId="0" borderId="1" xfId="0" applyNumberFormat="1" applyFont="1" applyBorder="1" applyAlignment="1">
      <alignment horizontal="center" vertical="top" wrapText="1" readingOrder="2"/>
    </xf>
    <xf numFmtId="0" fontId="20" fillId="0" borderId="1" xfId="0" applyFont="1" applyBorder="1" applyAlignment="1">
      <alignment horizontal="center" vertical="top" wrapText="1" readingOrder="2"/>
    </xf>
    <xf numFmtId="0" fontId="16" fillId="0" borderId="1" xfId="0" applyFont="1" applyBorder="1" applyAlignment="1">
      <alignment horizontal="center" vertical="center" wrapText="1" readingOrder="2"/>
    </xf>
    <xf numFmtId="14" fontId="22" fillId="0" borderId="1" xfId="0" applyNumberFormat="1" applyFont="1" applyBorder="1" applyAlignment="1">
      <alignment horizontal="center" vertical="center" wrapText="1" readingOrder="2"/>
    </xf>
    <xf numFmtId="14" fontId="23" fillId="0" borderId="1" xfId="0" applyNumberFormat="1" applyFont="1" applyBorder="1" applyAlignment="1">
      <alignment horizontal="center" vertical="center" wrapText="1" readingOrder="2"/>
    </xf>
    <xf numFmtId="0" fontId="23" fillId="0" borderId="1" xfId="0" applyFont="1" applyBorder="1" applyAlignment="1">
      <alignment horizontal="center" vertical="center" wrapText="1" readingOrder="2"/>
    </xf>
    <xf numFmtId="14" fontId="14" fillId="0" borderId="1" xfId="0" applyNumberFormat="1" applyFont="1" applyBorder="1" applyAlignment="1">
      <alignment horizontal="center" vertical="center" wrapText="1" readingOrder="2"/>
    </xf>
    <xf numFmtId="0" fontId="19" fillId="5" borderId="1" xfId="0" applyFont="1" applyFill="1" applyBorder="1" applyAlignment="1">
      <alignment horizontal="center" vertical="center" wrapText="1" readingOrder="2"/>
    </xf>
    <xf numFmtId="0" fontId="20" fillId="0" borderId="1" xfId="0" applyFont="1" applyBorder="1" applyAlignment="1">
      <alignment horizontal="center" vertical="center" wrapText="1" readingOrder="2"/>
    </xf>
    <xf numFmtId="0" fontId="16" fillId="7" borderId="1" xfId="0" applyFont="1" applyFill="1" applyBorder="1" applyAlignment="1">
      <alignment horizontal="center" vertical="center" wrapText="1" readingOrder="2"/>
    </xf>
    <xf numFmtId="0" fontId="26" fillId="4" borderId="1" xfId="0" applyFont="1" applyFill="1" applyBorder="1" applyAlignment="1">
      <alignment horizontal="center" vertical="center" wrapText="1" readingOrder="2"/>
    </xf>
    <xf numFmtId="0" fontId="19" fillId="4" borderId="1" xfId="0" applyFont="1" applyFill="1" applyBorder="1" applyAlignment="1">
      <alignment horizontal="center" vertical="center" wrapText="1" readingOrder="2"/>
    </xf>
    <xf numFmtId="0" fontId="27" fillId="0" borderId="1" xfId="0" applyFont="1" applyBorder="1" applyAlignment="1">
      <alignment horizontal="center" vertical="center" wrapText="1" readingOrder="2"/>
    </xf>
    <xf numFmtId="0" fontId="28" fillId="0" borderId="1" xfId="0" applyFont="1" applyBorder="1" applyAlignment="1">
      <alignment horizontal="center" vertical="center" wrapText="1" readingOrder="2"/>
    </xf>
    <xf numFmtId="0" fontId="16" fillId="0" borderId="0" xfId="0" applyFont="1" applyAlignment="1">
      <alignment horizontal="center" vertical="center" wrapText="1" readingOrder="2"/>
    </xf>
    <xf numFmtId="0" fontId="20" fillId="0" borderId="0" xfId="0" applyFont="1" applyAlignment="1">
      <alignment horizontal="center" vertical="top" wrapText="1" readingOrder="2"/>
    </xf>
    <xf numFmtId="0" fontId="21" fillId="0" borderId="0" xfId="0" applyFont="1" applyAlignment="1">
      <alignment horizontal="center" vertical="center" wrapText="1" readingOrder="2"/>
    </xf>
    <xf numFmtId="0" fontId="25" fillId="0" borderId="0" xfId="0" applyFont="1" applyAlignment="1">
      <alignment horizontal="center" vertical="center" wrapText="1" readingOrder="2"/>
    </xf>
    <xf numFmtId="14" fontId="20" fillId="0" borderId="0" xfId="0" applyNumberFormat="1" applyFont="1" applyAlignment="1">
      <alignment horizontal="center" vertical="top" wrapText="1" readingOrder="2"/>
    </xf>
    <xf numFmtId="14" fontId="14" fillId="0" borderId="0" xfId="0" applyNumberFormat="1" applyFont="1" applyAlignment="1">
      <alignment horizontal="center" vertical="center" wrapText="1" readingOrder="2"/>
    </xf>
    <xf numFmtId="0" fontId="20" fillId="0" borderId="0" xfId="0" applyFont="1" applyAlignment="1">
      <alignment horizontal="center" vertical="center" wrapText="1" readingOrder="2"/>
    </xf>
    <xf numFmtId="0" fontId="14" fillId="0" borderId="0" xfId="0" applyFont="1" applyAlignment="1">
      <alignment horizontal="center" vertical="center" wrapText="1" readingOrder="2"/>
    </xf>
    <xf numFmtId="0" fontId="21" fillId="0" borderId="1" xfId="0" applyFont="1" applyBorder="1" applyAlignment="1">
      <alignment horizontal="center" vertical="center" wrapText="1" readingOrder="2"/>
    </xf>
    <xf numFmtId="0" fontId="24" fillId="0" borderId="1" xfId="0" applyFont="1" applyBorder="1" applyAlignment="1">
      <alignment horizontal="center" vertical="center" wrapText="1" readingOrder="2"/>
    </xf>
    <xf numFmtId="0" fontId="14" fillId="9" borderId="1" xfId="0" applyFont="1" applyFill="1" applyBorder="1" applyAlignment="1">
      <alignment horizontal="center" vertical="center" wrapText="1" readingOrder="2"/>
    </xf>
    <xf numFmtId="14" fontId="14" fillId="9" borderId="1" xfId="0" applyNumberFormat="1" applyFont="1" applyFill="1" applyBorder="1" applyAlignment="1">
      <alignment horizontal="center" vertical="center" wrapText="1" readingOrder="2"/>
    </xf>
    <xf numFmtId="0" fontId="15" fillId="9" borderId="1" xfId="0" applyFont="1" applyFill="1" applyBorder="1" applyAlignment="1">
      <alignment horizontal="center" vertical="top" wrapText="1" readingOrder="2"/>
    </xf>
    <xf numFmtId="0" fontId="16" fillId="0" borderId="1" xfId="0" applyFont="1" applyBorder="1" applyAlignment="1">
      <alignment horizontal="right" vertical="center" wrapText="1" readingOrder="2"/>
    </xf>
    <xf numFmtId="0" fontId="21" fillId="0" borderId="1" xfId="0" applyFont="1" applyBorder="1" applyAlignment="1">
      <alignment horizontal="right" vertical="center" wrapText="1" readingOrder="2"/>
    </xf>
    <xf numFmtId="0" fontId="25" fillId="3" borderId="1" xfId="1" applyFont="1" applyFill="1" applyBorder="1" applyAlignment="1">
      <alignment horizontal="right" vertical="center" wrapText="1" readingOrder="2"/>
    </xf>
    <xf numFmtId="0" fontId="16" fillId="0" borderId="0" xfId="1" applyFont="1" applyAlignment="1">
      <alignment horizontal="right" vertical="center" wrapText="1" readingOrder="2"/>
    </xf>
    <xf numFmtId="0" fontId="29" fillId="0" borderId="0" xfId="1" applyFont="1" applyAlignment="1">
      <alignment horizontal="right" vertical="center" wrapText="1" readingOrder="2"/>
    </xf>
    <xf numFmtId="0" fontId="16" fillId="0" borderId="0" xfId="0" applyFont="1" applyAlignment="1">
      <alignment horizontal="right" vertical="center" wrapText="1" readingOrder="2"/>
    </xf>
    <xf numFmtId="0" fontId="19" fillId="9" borderId="1" xfId="0" applyFont="1" applyFill="1" applyBorder="1" applyAlignment="1">
      <alignment horizontal="right" vertical="center" wrapText="1" readingOrder="2"/>
    </xf>
    <xf numFmtId="0" fontId="25" fillId="0" borderId="1" xfId="1" applyFont="1" applyBorder="1" applyAlignment="1">
      <alignment horizontal="right" vertical="center" wrapText="1" readingOrder="2"/>
    </xf>
    <xf numFmtId="0" fontId="25" fillId="0" borderId="1" xfId="0" applyFont="1" applyBorder="1" applyAlignment="1">
      <alignment horizontal="right" vertical="center" wrapText="1" readingOrder="2"/>
    </xf>
    <xf numFmtId="0" fontId="17" fillId="5" borderId="1" xfId="0" applyFont="1" applyFill="1" applyBorder="1" applyAlignment="1">
      <alignment horizontal="right" vertical="center" wrapText="1" readingOrder="2"/>
    </xf>
    <xf numFmtId="0" fontId="17" fillId="4" borderId="1" xfId="0" applyFont="1" applyFill="1" applyBorder="1" applyAlignment="1">
      <alignment horizontal="right" vertical="center" wrapText="1" readingOrder="2"/>
    </xf>
    <xf numFmtId="0" fontId="17" fillId="7" borderId="1" xfId="0" applyFont="1" applyFill="1" applyBorder="1" applyAlignment="1">
      <alignment horizontal="right" vertical="center" wrapText="1" readingOrder="2"/>
    </xf>
    <xf numFmtId="0" fontId="17" fillId="0" borderId="1" xfId="0" applyFont="1" applyBorder="1" applyAlignment="1">
      <alignment horizontal="right" vertical="center" wrapText="1" readingOrder="2"/>
    </xf>
    <xf numFmtId="0" fontId="17" fillId="10" borderId="1" xfId="0" applyFont="1" applyFill="1" applyBorder="1" applyAlignment="1">
      <alignment horizontal="right" vertical="center" wrapText="1" readingOrder="2"/>
    </xf>
    <xf numFmtId="0" fontId="19" fillId="10" borderId="1" xfId="0" applyFont="1" applyFill="1" applyBorder="1" applyAlignment="1">
      <alignment horizontal="center" vertical="center" wrapText="1" readingOrder="2"/>
    </xf>
    <xf numFmtId="0" fontId="15" fillId="9" borderId="1" xfId="0" applyFont="1" applyFill="1" applyBorder="1" applyAlignment="1">
      <alignment horizontal="center" vertical="center" wrapText="1" readingOrder="2"/>
    </xf>
    <xf numFmtId="0" fontId="31" fillId="0" borderId="1" xfId="0" applyFont="1" applyBorder="1" applyAlignment="1">
      <alignment horizontal="center" vertical="center" wrapText="1" readingOrder="2"/>
    </xf>
    <xf numFmtId="0" fontId="15" fillId="0" borderId="1" xfId="0" applyFont="1" applyBorder="1" applyAlignment="1">
      <alignment horizontal="center" vertical="center" wrapText="1" readingOrder="2"/>
    </xf>
    <xf numFmtId="0" fontId="32" fillId="0" borderId="1" xfId="0" applyFont="1" applyBorder="1" applyAlignment="1">
      <alignment horizontal="center" vertical="center" wrapText="1" readingOrder="2"/>
    </xf>
    <xf numFmtId="0" fontId="33" fillId="9" borderId="1" xfId="0" applyFont="1" applyFill="1" applyBorder="1" applyAlignment="1">
      <alignment horizontal="center" vertical="center" wrapText="1" readingOrder="2"/>
    </xf>
    <xf numFmtId="0" fontId="33" fillId="0" borderId="1" xfId="0" applyFont="1" applyBorder="1" applyAlignment="1">
      <alignment horizontal="right" vertical="center" wrapText="1" readingOrder="2"/>
    </xf>
    <xf numFmtId="0" fontId="33" fillId="0" borderId="0" xfId="0" applyFont="1" applyAlignment="1">
      <alignment horizontal="right" vertical="center" wrapText="1" readingOrder="2"/>
    </xf>
    <xf numFmtId="0" fontId="23" fillId="0" borderId="1" xfId="1" applyFont="1" applyBorder="1" applyAlignment="1">
      <alignment horizontal="right" vertical="center" wrapText="1" readingOrder="2"/>
    </xf>
    <xf numFmtId="14" fontId="17" fillId="0" borderId="1" xfId="0" applyNumberFormat="1" applyFont="1" applyBorder="1" applyAlignment="1">
      <alignment horizontal="center" vertical="center" wrapText="1" readingOrder="2"/>
    </xf>
    <xf numFmtId="0" fontId="19" fillId="5" borderId="11" xfId="2" applyFont="1" applyFill="1" applyAlignment="1">
      <alignment horizontal="center" vertical="center" wrapText="1" readingOrder="2"/>
    </xf>
    <xf numFmtId="0" fontId="31" fillId="7" borderId="1" xfId="0" applyFont="1" applyFill="1" applyBorder="1" applyAlignment="1">
      <alignment horizontal="right" vertical="center" wrapText="1" readingOrder="2"/>
    </xf>
    <xf numFmtId="0" fontId="15" fillId="7" borderId="1" xfId="0" applyFont="1" applyFill="1" applyBorder="1" applyAlignment="1">
      <alignment horizontal="right" vertical="center" wrapText="1" readingOrder="2"/>
    </xf>
    <xf numFmtId="14" fontId="19" fillId="0" borderId="1" xfId="0" applyNumberFormat="1" applyFont="1" applyBorder="1" applyAlignment="1">
      <alignment horizontal="center" vertical="center" wrapText="1" readingOrder="2"/>
    </xf>
    <xf numFmtId="0" fontId="34" fillId="0" borderId="1" xfId="0" applyFont="1" applyBorder="1" applyAlignment="1">
      <alignment horizontal="center" vertical="center" wrapText="1" readingOrder="2"/>
    </xf>
    <xf numFmtId="14" fontId="15" fillId="0" borderId="1" xfId="0" applyNumberFormat="1" applyFont="1" applyBorder="1" applyAlignment="1">
      <alignment horizontal="center" vertical="center" wrapText="1" readingOrder="2"/>
    </xf>
    <xf numFmtId="0" fontId="30" fillId="0" borderId="1" xfId="0" applyFont="1" applyBorder="1" applyAlignment="1">
      <alignment horizontal="center" vertical="center" wrapText="1" readingOrder="2"/>
    </xf>
    <xf numFmtId="0" fontId="35" fillId="0" borderId="1" xfId="0" applyFont="1" applyBorder="1" applyAlignment="1">
      <alignment horizontal="center" vertical="center" wrapText="1" readingOrder="2"/>
    </xf>
    <xf numFmtId="0" fontId="16" fillId="5" borderId="1" xfId="0" applyFont="1" applyFill="1" applyBorder="1" applyAlignment="1">
      <alignment horizontal="center" vertical="center" wrapText="1" readingOrder="2"/>
    </xf>
    <xf numFmtId="0" fontId="4" fillId="0" borderId="6" xfId="0" applyFont="1" applyBorder="1" applyAlignment="1">
      <alignment vertical="center" wrapText="1" readingOrder="2"/>
    </xf>
    <xf numFmtId="2" fontId="9" fillId="0" borderId="1" xfId="0" applyNumberFormat="1" applyFont="1" applyBorder="1" applyAlignment="1">
      <alignment horizontal="right" vertical="center" readingOrder="1"/>
    </xf>
    <xf numFmtId="43" fontId="9" fillId="0" borderId="1" xfId="0" applyNumberFormat="1" applyFont="1" applyBorder="1" applyAlignment="1">
      <alignment horizontal="right" vertical="center" readingOrder="1"/>
    </xf>
    <xf numFmtId="164" fontId="9" fillId="0" borderId="1" xfId="0" applyNumberFormat="1" applyFont="1" applyBorder="1" applyAlignment="1">
      <alignment horizontal="right" vertical="center" readingOrder="1"/>
    </xf>
    <xf numFmtId="0" fontId="4" fillId="0" borderId="10" xfId="0" applyFont="1" applyBorder="1" applyAlignment="1">
      <alignment horizontal="right" vertical="center" wrapText="1" readingOrder="2"/>
    </xf>
    <xf numFmtId="165" fontId="4" fillId="0" borderId="6" xfId="0" applyNumberFormat="1" applyFont="1" applyBorder="1" applyAlignment="1">
      <alignment horizontal="right" vertical="center" wrapText="1" readingOrder="2"/>
    </xf>
    <xf numFmtId="165" fontId="9" fillId="0" borderId="1" xfId="0" applyNumberFormat="1" applyFont="1" applyBorder="1" applyAlignment="1">
      <alignment horizontal="right" vertical="center" readingOrder="1"/>
    </xf>
    <xf numFmtId="43" fontId="4" fillId="0" borderId="6" xfId="0" applyNumberFormat="1" applyFont="1" applyBorder="1" applyAlignment="1">
      <alignment horizontal="justify" vertical="center" wrapText="1" readingOrder="2"/>
    </xf>
    <xf numFmtId="166" fontId="4" fillId="0" borderId="6" xfId="0" applyNumberFormat="1" applyFont="1" applyBorder="1" applyAlignment="1">
      <alignment horizontal="justify" vertical="center" wrapText="1" readingOrder="2"/>
    </xf>
    <xf numFmtId="166" fontId="3" fillId="0" borderId="6" xfId="0" applyNumberFormat="1" applyFont="1" applyBorder="1" applyAlignment="1">
      <alignment horizontal="justify" vertical="center" wrapText="1" readingOrder="2"/>
    </xf>
    <xf numFmtId="166" fontId="4" fillId="0" borderId="6" xfId="0" applyNumberFormat="1" applyFont="1" applyBorder="1" applyAlignment="1">
      <alignment vertical="center" wrapText="1" readingOrder="2"/>
    </xf>
    <xf numFmtId="166" fontId="37" fillId="0" borderId="6" xfId="0" applyNumberFormat="1" applyFont="1" applyBorder="1" applyAlignment="1">
      <alignment vertical="center" wrapText="1" readingOrder="2"/>
    </xf>
    <xf numFmtId="166" fontId="38" fillId="0" borderId="6" xfId="0" applyNumberFormat="1" applyFont="1" applyBorder="1" applyAlignment="1">
      <alignment vertical="center" wrapText="1" readingOrder="2"/>
    </xf>
    <xf numFmtId="164" fontId="4" fillId="0" borderId="6" xfId="0" applyNumberFormat="1" applyFont="1" applyBorder="1" applyAlignment="1">
      <alignment horizontal="justify" vertical="center" wrapText="1" readingOrder="2"/>
    </xf>
    <xf numFmtId="0" fontId="4" fillId="0" borderId="7" xfId="0" applyFont="1" applyBorder="1" applyAlignment="1">
      <alignment horizontal="right" vertical="center" readingOrder="2"/>
    </xf>
    <xf numFmtId="0" fontId="4" fillId="0" borderId="10" xfId="0" applyFont="1" applyBorder="1" applyAlignment="1">
      <alignment horizontal="justify" vertical="center" wrapText="1" readingOrder="2"/>
    </xf>
    <xf numFmtId="0" fontId="4" fillId="0" borderId="6" xfId="0" applyFont="1" applyBorder="1" applyAlignment="1">
      <alignment horizontal="justify" vertical="center" wrapText="1" readingOrder="2"/>
    </xf>
    <xf numFmtId="0" fontId="3" fillId="0" borderId="10" xfId="0" applyFont="1" applyBorder="1" applyAlignment="1">
      <alignment horizontal="right" vertical="center" wrapText="1" readingOrder="2"/>
    </xf>
    <xf numFmtId="0" fontId="3" fillId="0" borderId="6" xfId="0" applyFont="1" applyBorder="1" applyAlignment="1">
      <alignment horizontal="right" vertical="center" wrapText="1" readingOrder="2"/>
    </xf>
    <xf numFmtId="0" fontId="4" fillId="0" borderId="8" xfId="0" applyFont="1" applyBorder="1" applyAlignment="1">
      <alignment horizontal="justify" vertical="center" wrapText="1" readingOrder="2"/>
    </xf>
    <xf numFmtId="0" fontId="4" fillId="0" borderId="10" xfId="0" applyFont="1" applyBorder="1" applyAlignment="1">
      <alignment horizontal="right" vertical="center" wrapText="1" readingOrder="2"/>
    </xf>
    <xf numFmtId="0" fontId="4" fillId="0" borderId="8" xfId="0" applyFont="1" applyBorder="1" applyAlignment="1">
      <alignment horizontal="right" vertical="center" wrapText="1" readingOrder="2"/>
    </xf>
    <xf numFmtId="0" fontId="4" fillId="0" borderId="6" xfId="0" applyFont="1" applyBorder="1" applyAlignment="1">
      <alignment horizontal="right" vertical="center" wrapText="1" readingOrder="2"/>
    </xf>
  </cellXfs>
  <cellStyles count="5">
    <cellStyle name="Comma 2" xfId="4" xr:uid="{00000000-0005-0000-0000-000030000000}"/>
    <cellStyle name="Normal" xfId="0" builtinId="0"/>
    <cellStyle name="Normal 2" xfId="1" xr:uid="{54966482-994A-4C81-9F57-A7CF61072040}"/>
    <cellStyle name="Normal 3" xfId="3" xr:uid="{00000000-0005-0000-0000-000031000000}"/>
    <cellStyle name="הערה" xfId="2" builtinId="10"/>
  </cellStyles>
  <dxfs count="0"/>
  <tableStyles count="0" defaultTableStyle="TableStyleMedium2" defaultPivotStyle="PivotStyleLight16"/>
  <colors>
    <mruColors>
      <color rgb="FFFFFF99"/>
      <color rgb="FF8BFFBF"/>
      <color rgb="FFFF967D"/>
      <color rgb="FFFF8B8B"/>
      <color rgb="FFFFBE7D"/>
      <color rgb="FFFFB8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7660-E185-4FC1-A4D9-5939C65BF89C}">
  <dimension ref="A1:B14"/>
  <sheetViews>
    <sheetView rightToLeft="1" workbookViewId="0">
      <selection activeCell="A17" sqref="A17"/>
    </sheetView>
  </sheetViews>
  <sheetFormatPr defaultRowHeight="14.25" x14ac:dyDescent="0.2"/>
  <cols>
    <col min="1" max="1" width="21" customWidth="1"/>
    <col min="2" max="2" width="25.75" customWidth="1"/>
  </cols>
  <sheetData>
    <row r="1" spans="1:2" ht="27.75" customHeight="1" x14ac:dyDescent="0.2">
      <c r="A1" s="1" t="s">
        <v>7</v>
      </c>
      <c r="B1" s="1" t="s">
        <v>8</v>
      </c>
    </row>
    <row r="2" spans="1:2" ht="15" x14ac:dyDescent="0.2">
      <c r="A2" s="2" t="s">
        <v>13</v>
      </c>
      <c r="B2" s="2" t="s">
        <v>14</v>
      </c>
    </row>
    <row r="3" spans="1:2" ht="15" x14ac:dyDescent="0.2">
      <c r="A3" s="2" t="s">
        <v>19</v>
      </c>
      <c r="B3" s="2" t="s">
        <v>20</v>
      </c>
    </row>
    <row r="4" spans="1:2" ht="15" x14ac:dyDescent="0.2">
      <c r="A4" s="2" t="s">
        <v>11</v>
      </c>
      <c r="B4" s="2" t="s">
        <v>25</v>
      </c>
    </row>
    <row r="5" spans="1:2" ht="15" x14ac:dyDescent="0.2">
      <c r="A5" s="2" t="s">
        <v>10</v>
      </c>
      <c r="B5" s="2" t="s">
        <v>27</v>
      </c>
    </row>
    <row r="6" spans="1:2" ht="15" x14ac:dyDescent="0.2">
      <c r="A6" s="2" t="s">
        <v>24</v>
      </c>
      <c r="B6" s="2" t="s">
        <v>29</v>
      </c>
    </row>
    <row r="7" spans="1:2" ht="15" x14ac:dyDescent="0.2">
      <c r="A7" s="2" t="s">
        <v>32</v>
      </c>
      <c r="B7" s="2" t="s">
        <v>33</v>
      </c>
    </row>
    <row r="8" spans="1:2" ht="15" x14ac:dyDescent="0.2">
      <c r="A8" s="2" t="s">
        <v>35</v>
      </c>
      <c r="B8" s="2" t="s">
        <v>36</v>
      </c>
    </row>
    <row r="9" spans="1:2" ht="15" x14ac:dyDescent="0.2">
      <c r="A9" s="2" t="s">
        <v>38</v>
      </c>
      <c r="B9" s="2" t="s">
        <v>39</v>
      </c>
    </row>
    <row r="10" spans="1:2" ht="15" x14ac:dyDescent="0.2">
      <c r="A10" s="2" t="s">
        <v>43</v>
      </c>
      <c r="B10" s="2" t="s">
        <v>44</v>
      </c>
    </row>
    <row r="11" spans="1:2" ht="15" x14ac:dyDescent="0.2">
      <c r="A11" s="2" t="s">
        <v>46</v>
      </c>
      <c r="B11" s="2" t="s">
        <v>47</v>
      </c>
    </row>
    <row r="12" spans="1:2" ht="15" x14ac:dyDescent="0.2">
      <c r="A12" s="2" t="s">
        <v>48</v>
      </c>
      <c r="B12" s="2" t="s">
        <v>49</v>
      </c>
    </row>
    <row r="13" spans="1:2" ht="15" x14ac:dyDescent="0.2">
      <c r="A13" s="2"/>
      <c r="B13" s="2"/>
    </row>
    <row r="14" spans="1:2" ht="15" x14ac:dyDescent="0.2">
      <c r="A14" s="2"/>
      <c r="B14"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FD766-E316-4DD0-B649-FE112894A658}">
  <dimension ref="A1:I69"/>
  <sheetViews>
    <sheetView rightToLeft="1" zoomScale="110" zoomScaleNormal="110" workbookViewId="0">
      <pane ySplit="1" topLeftCell="A2" activePane="bottomLeft" state="frozen"/>
      <selection pane="bottomLeft" activeCell="C62" sqref="C62"/>
    </sheetView>
  </sheetViews>
  <sheetFormatPr defaultColWidth="9" defaultRowHeight="15.75" x14ac:dyDescent="0.2"/>
  <cols>
    <col min="1" max="1" width="24.375" style="64" customWidth="1"/>
    <col min="2" max="2" width="30" style="80" customWidth="1"/>
    <col min="3" max="3" width="9.25" style="51" customWidth="1"/>
    <col min="4" max="4" width="33.125" style="46" customWidth="1"/>
    <col min="5" max="5" width="5.875" style="50" customWidth="1"/>
    <col min="6" max="6" width="5.75" style="47" customWidth="1"/>
    <col min="7" max="7" width="25.25" style="52" customWidth="1"/>
    <col min="8" max="8" width="32" style="48" customWidth="1"/>
    <col min="9" max="9" width="10.125" style="46" bestFit="1" customWidth="1"/>
    <col min="10" max="10" width="19" style="46" customWidth="1"/>
    <col min="11" max="11" width="16.25" style="46" customWidth="1"/>
    <col min="12" max="16384" width="9" style="46"/>
  </cols>
  <sheetData>
    <row r="1" spans="1:9" ht="38.25" customHeight="1" x14ac:dyDescent="0.2">
      <c r="A1" s="65" t="s">
        <v>236</v>
      </c>
      <c r="B1" s="78" t="s">
        <v>0</v>
      </c>
      <c r="C1" s="57" t="s">
        <v>2</v>
      </c>
      <c r="D1" s="56" t="s">
        <v>5</v>
      </c>
      <c r="E1" s="58" t="s">
        <v>3</v>
      </c>
      <c r="F1" s="58" t="s">
        <v>4</v>
      </c>
      <c r="G1" s="74" t="s">
        <v>6</v>
      </c>
      <c r="H1" s="56" t="s">
        <v>1</v>
      </c>
      <c r="I1" s="53" t="s">
        <v>126</v>
      </c>
    </row>
    <row r="2" spans="1:9" ht="30" x14ac:dyDescent="0.2">
      <c r="A2" s="59" t="s">
        <v>246</v>
      </c>
      <c r="B2" s="69" t="s">
        <v>9</v>
      </c>
      <c r="C2" s="30">
        <v>45322</v>
      </c>
      <c r="D2" s="31" t="s">
        <v>12</v>
      </c>
      <c r="E2" s="32" t="s">
        <v>10</v>
      </c>
      <c r="F2" s="33" t="s">
        <v>11</v>
      </c>
      <c r="G2" s="40"/>
      <c r="H2" s="54" t="s">
        <v>245</v>
      </c>
    </row>
    <row r="3" spans="1:9" ht="41.25" customHeight="1" x14ac:dyDescent="0.2">
      <c r="A3" s="59" t="s">
        <v>119</v>
      </c>
      <c r="B3" s="70" t="s">
        <v>9</v>
      </c>
      <c r="C3" s="35">
        <v>45322</v>
      </c>
      <c r="D3" s="34" t="s">
        <v>18</v>
      </c>
      <c r="E3" s="32" t="s">
        <v>16</v>
      </c>
      <c r="F3" s="33" t="s">
        <v>17</v>
      </c>
      <c r="G3" s="34"/>
      <c r="H3" s="54" t="s">
        <v>15</v>
      </c>
    </row>
    <row r="4" spans="1:9" s="49" customFormat="1" ht="98.25" customHeight="1" x14ac:dyDescent="0.2">
      <c r="A4" s="67" t="s">
        <v>21</v>
      </c>
      <c r="B4" s="84" t="s">
        <v>22</v>
      </c>
      <c r="C4" s="35">
        <v>45322</v>
      </c>
      <c r="D4" s="81" t="s">
        <v>234</v>
      </c>
      <c r="E4" s="36" t="s">
        <v>11</v>
      </c>
      <c r="F4" s="37" t="s">
        <v>24</v>
      </c>
      <c r="G4" s="75" t="s">
        <v>233</v>
      </c>
      <c r="H4" s="55" t="s">
        <v>244</v>
      </c>
    </row>
    <row r="5" spans="1:9" ht="30" customHeight="1" x14ac:dyDescent="0.2">
      <c r="A5" s="59" t="s">
        <v>26</v>
      </c>
      <c r="B5" s="85" t="s">
        <v>28</v>
      </c>
      <c r="C5" s="35">
        <v>45322</v>
      </c>
      <c r="D5" s="34" t="s">
        <v>235</v>
      </c>
      <c r="E5" s="32" t="s">
        <v>24</v>
      </c>
      <c r="F5" s="33" t="s">
        <v>24</v>
      </c>
      <c r="G5" s="40"/>
      <c r="H5" s="54" t="s">
        <v>15</v>
      </c>
    </row>
    <row r="6" spans="1:9" ht="45" x14ac:dyDescent="0.2">
      <c r="A6" s="59" t="s">
        <v>247</v>
      </c>
      <c r="B6" s="85" t="s">
        <v>28</v>
      </c>
      <c r="C6" s="35">
        <v>45322</v>
      </c>
      <c r="D6" s="34" t="s">
        <v>235</v>
      </c>
      <c r="E6" s="32" t="s">
        <v>24</v>
      </c>
      <c r="F6" s="33" t="s">
        <v>24</v>
      </c>
      <c r="G6" s="40"/>
      <c r="H6" s="54" t="s">
        <v>15</v>
      </c>
    </row>
    <row r="7" spans="1:9" ht="60" x14ac:dyDescent="0.2">
      <c r="A7" s="59" t="s">
        <v>30</v>
      </c>
      <c r="B7" s="85" t="s">
        <v>31</v>
      </c>
      <c r="C7" s="35">
        <v>45332</v>
      </c>
      <c r="D7" s="34" t="s">
        <v>235</v>
      </c>
      <c r="E7" s="32" t="s">
        <v>24</v>
      </c>
      <c r="F7" s="33" t="s">
        <v>24</v>
      </c>
      <c r="G7" s="40"/>
      <c r="H7" s="54" t="s">
        <v>23</v>
      </c>
    </row>
    <row r="8" spans="1:9" ht="36" x14ac:dyDescent="0.2">
      <c r="A8" s="59" t="s">
        <v>34</v>
      </c>
      <c r="B8" s="70" t="s">
        <v>114</v>
      </c>
      <c r="C8" s="35">
        <v>45337</v>
      </c>
      <c r="D8" s="34" t="s">
        <v>258</v>
      </c>
      <c r="E8" s="32" t="s">
        <v>17</v>
      </c>
      <c r="F8" s="33" t="s">
        <v>17</v>
      </c>
      <c r="G8" s="34"/>
      <c r="H8" s="54" t="s">
        <v>15</v>
      </c>
    </row>
    <row r="9" spans="1:9" ht="36" x14ac:dyDescent="0.2">
      <c r="A9" s="59" t="s">
        <v>37</v>
      </c>
      <c r="B9" s="70" t="s">
        <v>114</v>
      </c>
      <c r="C9" s="35">
        <v>45337</v>
      </c>
      <c r="D9" s="34" t="s">
        <v>258</v>
      </c>
      <c r="E9" s="32" t="s">
        <v>17</v>
      </c>
      <c r="F9" s="33" t="s">
        <v>17</v>
      </c>
      <c r="G9" s="34"/>
      <c r="H9" s="54" t="s">
        <v>15</v>
      </c>
    </row>
    <row r="10" spans="1:9" ht="29.25" customHeight="1" x14ac:dyDescent="0.2">
      <c r="A10" s="59" t="s">
        <v>40</v>
      </c>
      <c r="B10" s="72" t="s">
        <v>41</v>
      </c>
      <c r="C10" s="38">
        <v>45382</v>
      </c>
      <c r="D10" s="73" t="s">
        <v>264</v>
      </c>
      <c r="E10" s="32" t="s">
        <v>10</v>
      </c>
      <c r="F10" s="40" t="s">
        <v>24</v>
      </c>
      <c r="G10" s="40"/>
      <c r="H10" s="54" t="s">
        <v>42</v>
      </c>
    </row>
    <row r="11" spans="1:9" ht="74.25" customHeight="1" x14ac:dyDescent="0.2">
      <c r="A11" s="59" t="s">
        <v>45</v>
      </c>
      <c r="B11" s="68" t="s">
        <v>257</v>
      </c>
      <c r="C11" s="38">
        <v>45382</v>
      </c>
      <c r="D11" s="39" t="s">
        <v>267</v>
      </c>
      <c r="E11" s="32" t="s">
        <v>11</v>
      </c>
      <c r="F11" s="32" t="s">
        <v>11</v>
      </c>
      <c r="G11" s="40"/>
      <c r="H11" s="54" t="s">
        <v>15</v>
      </c>
    </row>
    <row r="12" spans="1:9" ht="73.5" customHeight="1" x14ac:dyDescent="0.2">
      <c r="A12" s="59" t="s">
        <v>237</v>
      </c>
      <c r="B12" s="68" t="s">
        <v>257</v>
      </c>
      <c r="C12" s="38">
        <v>45382</v>
      </c>
      <c r="D12" s="39" t="s">
        <v>266</v>
      </c>
      <c r="E12" s="32" t="s">
        <v>11</v>
      </c>
      <c r="F12" s="32" t="s">
        <v>11</v>
      </c>
      <c r="G12" s="40"/>
      <c r="H12" s="54" t="s">
        <v>15</v>
      </c>
    </row>
    <row r="13" spans="1:9" ht="63.75" customHeight="1" x14ac:dyDescent="0.2">
      <c r="A13" s="59" t="s">
        <v>50</v>
      </c>
      <c r="B13" s="68" t="s">
        <v>51</v>
      </c>
      <c r="C13" s="82" t="s">
        <v>263</v>
      </c>
      <c r="D13" s="39" t="s">
        <v>265</v>
      </c>
      <c r="E13" s="32" t="s">
        <v>11</v>
      </c>
      <c r="F13" s="32" t="s">
        <v>11</v>
      </c>
      <c r="G13" s="40" t="s">
        <v>262</v>
      </c>
      <c r="H13" s="54" t="s">
        <v>42</v>
      </c>
    </row>
    <row r="14" spans="1:9" ht="42" customHeight="1" x14ac:dyDescent="0.2">
      <c r="A14" s="59" t="s">
        <v>238</v>
      </c>
      <c r="B14" s="68" t="s">
        <v>120</v>
      </c>
      <c r="C14" s="38">
        <v>45382</v>
      </c>
      <c r="D14" s="83" t="s">
        <v>259</v>
      </c>
      <c r="E14" s="32" t="s">
        <v>11</v>
      </c>
      <c r="F14" s="32" t="s">
        <v>11</v>
      </c>
      <c r="G14" s="76" t="s">
        <v>260</v>
      </c>
      <c r="H14" s="54" t="s">
        <v>15</v>
      </c>
    </row>
    <row r="15" spans="1:9" ht="39.75" customHeight="1" x14ac:dyDescent="0.2">
      <c r="A15" s="60" t="s">
        <v>239</v>
      </c>
      <c r="B15" s="68" t="s">
        <v>120</v>
      </c>
      <c r="C15" s="38">
        <v>45382</v>
      </c>
      <c r="D15" s="83" t="s">
        <v>259</v>
      </c>
      <c r="E15" s="32" t="s">
        <v>11</v>
      </c>
      <c r="F15" s="32" t="s">
        <v>11</v>
      </c>
      <c r="G15" s="76" t="s">
        <v>260</v>
      </c>
      <c r="H15" s="54" t="s">
        <v>15</v>
      </c>
    </row>
    <row r="16" spans="1:9" ht="39.75" customHeight="1" x14ac:dyDescent="0.2">
      <c r="A16" s="59" t="s">
        <v>52</v>
      </c>
      <c r="B16" s="68" t="s">
        <v>53</v>
      </c>
      <c r="C16" s="38">
        <v>45382</v>
      </c>
      <c r="D16" s="83" t="s">
        <v>259</v>
      </c>
      <c r="E16" s="32" t="s">
        <v>11</v>
      </c>
      <c r="F16" s="32" t="s">
        <v>11</v>
      </c>
      <c r="G16" s="76" t="s">
        <v>260</v>
      </c>
      <c r="H16" s="54" t="s">
        <v>54</v>
      </c>
    </row>
    <row r="17" spans="1:8" ht="39" customHeight="1" x14ac:dyDescent="0.2">
      <c r="A17" s="59" t="s">
        <v>240</v>
      </c>
      <c r="B17" s="68" t="s">
        <v>53</v>
      </c>
      <c r="C17" s="38">
        <v>45382</v>
      </c>
      <c r="D17" s="83" t="s">
        <v>259</v>
      </c>
      <c r="E17" s="32" t="s">
        <v>11</v>
      </c>
      <c r="F17" s="32" t="s">
        <v>11</v>
      </c>
      <c r="G17" s="76" t="s">
        <v>260</v>
      </c>
      <c r="H17" s="54" t="s">
        <v>15</v>
      </c>
    </row>
    <row r="18" spans="1:8" ht="40.5" customHeight="1" x14ac:dyDescent="0.2">
      <c r="A18" s="59" t="s">
        <v>241</v>
      </c>
      <c r="B18" s="68" t="s">
        <v>53</v>
      </c>
      <c r="C18" s="38">
        <v>45382</v>
      </c>
      <c r="D18" s="83" t="s">
        <v>259</v>
      </c>
      <c r="E18" s="32" t="s">
        <v>11</v>
      </c>
      <c r="F18" s="32" t="s">
        <v>11</v>
      </c>
      <c r="G18" s="76" t="s">
        <v>260</v>
      </c>
      <c r="H18" s="55" t="s">
        <v>15</v>
      </c>
    </row>
    <row r="19" spans="1:8" ht="47.25" customHeight="1" x14ac:dyDescent="0.2">
      <c r="A19" s="59" t="s">
        <v>55</v>
      </c>
      <c r="B19" s="68" t="s">
        <v>56</v>
      </c>
      <c r="C19" s="38">
        <v>45382</v>
      </c>
      <c r="D19" s="39" t="s">
        <v>261</v>
      </c>
      <c r="E19" s="32" t="s">
        <v>57</v>
      </c>
      <c r="F19" s="33" t="s">
        <v>24</v>
      </c>
      <c r="G19" s="31" t="s">
        <v>58</v>
      </c>
      <c r="H19" s="54" t="s">
        <v>15</v>
      </c>
    </row>
    <row r="20" spans="1:8" ht="51.75" customHeight="1" x14ac:dyDescent="0.2">
      <c r="A20" s="59" t="s">
        <v>242</v>
      </c>
      <c r="B20" s="71" t="s">
        <v>59</v>
      </c>
      <c r="C20" s="38"/>
      <c r="D20" s="31" t="s">
        <v>268</v>
      </c>
      <c r="E20" s="32" t="s">
        <v>24</v>
      </c>
      <c r="F20" s="33" t="s">
        <v>24</v>
      </c>
      <c r="G20" s="40"/>
      <c r="H20" s="54" t="s">
        <v>60</v>
      </c>
    </row>
    <row r="21" spans="1:8" ht="57" customHeight="1" x14ac:dyDescent="0.2">
      <c r="A21" s="59" t="s">
        <v>248</v>
      </c>
      <c r="B21" s="71" t="s">
        <v>61</v>
      </c>
      <c r="C21" s="86" t="s">
        <v>62</v>
      </c>
      <c r="D21" s="34" t="s">
        <v>269</v>
      </c>
      <c r="E21" s="32" t="s">
        <v>24</v>
      </c>
      <c r="F21" s="33" t="s">
        <v>24</v>
      </c>
      <c r="G21" s="40"/>
      <c r="H21" s="54" t="s">
        <v>15</v>
      </c>
    </row>
    <row r="22" spans="1:8" ht="42" customHeight="1" x14ac:dyDescent="0.2">
      <c r="A22" s="59" t="s">
        <v>63</v>
      </c>
      <c r="B22" s="71" t="s">
        <v>64</v>
      </c>
      <c r="C22" s="88" t="s">
        <v>66</v>
      </c>
      <c r="D22" s="79" t="s">
        <v>270</v>
      </c>
      <c r="E22" s="32" t="s">
        <v>24</v>
      </c>
      <c r="F22" s="33" t="s">
        <v>24</v>
      </c>
      <c r="G22" s="40"/>
      <c r="H22" s="54" t="s">
        <v>65</v>
      </c>
    </row>
    <row r="23" spans="1:8" ht="29.25" customHeight="1" x14ac:dyDescent="0.2">
      <c r="A23" s="59" t="s">
        <v>67</v>
      </c>
      <c r="B23" s="71" t="s">
        <v>68</v>
      </c>
      <c r="C23" s="38">
        <v>45389</v>
      </c>
      <c r="D23" s="34" t="s">
        <v>70</v>
      </c>
      <c r="E23" s="32" t="s">
        <v>38</v>
      </c>
      <c r="F23" s="33" t="s">
        <v>38</v>
      </c>
      <c r="G23" s="34"/>
      <c r="H23" s="54" t="s">
        <v>69</v>
      </c>
    </row>
    <row r="24" spans="1:8" ht="30" customHeight="1" x14ac:dyDescent="0.2">
      <c r="A24" s="59" t="s">
        <v>249</v>
      </c>
      <c r="B24" s="71" t="s">
        <v>115</v>
      </c>
      <c r="C24" s="38" t="s">
        <v>71</v>
      </c>
      <c r="D24" s="34" t="s">
        <v>70</v>
      </c>
      <c r="E24" s="32" t="s">
        <v>38</v>
      </c>
      <c r="F24" s="33" t="s">
        <v>38</v>
      </c>
      <c r="G24" s="34"/>
      <c r="H24" s="54" t="s">
        <v>69</v>
      </c>
    </row>
    <row r="25" spans="1:8" ht="24.75" customHeight="1" x14ac:dyDescent="0.2">
      <c r="A25" s="59" t="s">
        <v>72</v>
      </c>
      <c r="B25" s="71" t="s">
        <v>73</v>
      </c>
      <c r="C25" s="38"/>
      <c r="D25" s="34" t="s">
        <v>74</v>
      </c>
      <c r="E25" s="32" t="s">
        <v>43</v>
      </c>
      <c r="F25" s="33" t="s">
        <v>38</v>
      </c>
      <c r="G25" s="34"/>
      <c r="H25" s="54" t="s">
        <v>113</v>
      </c>
    </row>
    <row r="26" spans="1:8" ht="36" customHeight="1" x14ac:dyDescent="0.2">
      <c r="A26" s="59" t="s">
        <v>75</v>
      </c>
      <c r="B26" s="71" t="s">
        <v>76</v>
      </c>
      <c r="C26" s="38"/>
      <c r="D26" s="42" t="s">
        <v>78</v>
      </c>
      <c r="E26" s="32" t="s">
        <v>46</v>
      </c>
      <c r="F26" s="33" t="s">
        <v>10</v>
      </c>
      <c r="G26" s="40" t="s">
        <v>79</v>
      </c>
      <c r="H26" s="54" t="s">
        <v>77</v>
      </c>
    </row>
    <row r="27" spans="1:8" ht="30" x14ac:dyDescent="0.2">
      <c r="A27" s="59" t="s">
        <v>80</v>
      </c>
      <c r="B27" s="71" t="s">
        <v>81</v>
      </c>
      <c r="C27" s="38"/>
      <c r="D27" s="31" t="s">
        <v>82</v>
      </c>
      <c r="E27" s="32" t="s">
        <v>11</v>
      </c>
      <c r="F27" s="32" t="s">
        <v>11</v>
      </c>
      <c r="G27" s="40"/>
      <c r="H27" s="54" t="s">
        <v>23</v>
      </c>
    </row>
    <row r="28" spans="1:8" ht="48" customHeight="1" x14ac:dyDescent="0.2">
      <c r="A28" s="60" t="s">
        <v>243</v>
      </c>
      <c r="B28" s="71" t="s">
        <v>83</v>
      </c>
      <c r="C28" s="38"/>
      <c r="D28" s="34"/>
      <c r="E28" s="32"/>
      <c r="F28" s="33"/>
      <c r="G28" s="34"/>
      <c r="H28" s="54" t="s">
        <v>15</v>
      </c>
    </row>
    <row r="29" spans="1:8" ht="24.75" customHeight="1" x14ac:dyDescent="0.2">
      <c r="A29" s="59" t="s">
        <v>84</v>
      </c>
      <c r="B29" s="71" t="s">
        <v>116</v>
      </c>
      <c r="C29" s="38"/>
      <c r="D29" s="39" t="s">
        <v>86</v>
      </c>
      <c r="E29" s="32" t="s">
        <v>85</v>
      </c>
      <c r="F29" s="33"/>
      <c r="G29" s="34"/>
      <c r="H29" s="54" t="s">
        <v>23</v>
      </c>
    </row>
    <row r="30" spans="1:8" ht="39.75" customHeight="1" x14ac:dyDescent="0.2">
      <c r="A30" s="59" t="s">
        <v>87</v>
      </c>
      <c r="B30" s="71" t="s">
        <v>117</v>
      </c>
      <c r="C30" s="38"/>
      <c r="D30" s="43" t="s">
        <v>88</v>
      </c>
      <c r="E30" s="32"/>
      <c r="F30" s="33"/>
      <c r="G30" s="54" t="s">
        <v>89</v>
      </c>
      <c r="H30" s="54" t="s">
        <v>23</v>
      </c>
    </row>
    <row r="31" spans="1:8" ht="63" customHeight="1" x14ac:dyDescent="0.2">
      <c r="A31" s="59" t="s">
        <v>250</v>
      </c>
      <c r="B31" s="71" t="s">
        <v>90</v>
      </c>
      <c r="C31" s="38"/>
      <c r="D31" s="41" t="s">
        <v>70</v>
      </c>
      <c r="E31" s="32" t="s">
        <v>38</v>
      </c>
      <c r="F31" s="33" t="s">
        <v>38</v>
      </c>
      <c r="G31" s="34"/>
      <c r="H31" s="54" t="s">
        <v>15</v>
      </c>
    </row>
    <row r="32" spans="1:8" ht="31.5" customHeight="1" x14ac:dyDescent="0.2">
      <c r="A32" s="59" t="s">
        <v>251</v>
      </c>
      <c r="B32" s="71" t="s">
        <v>91</v>
      </c>
      <c r="C32" s="38"/>
      <c r="D32" s="41" t="s">
        <v>70</v>
      </c>
      <c r="E32" s="32" t="s">
        <v>38</v>
      </c>
      <c r="F32" s="33" t="s">
        <v>38</v>
      </c>
      <c r="G32" s="34"/>
      <c r="H32" s="54" t="s">
        <v>15</v>
      </c>
    </row>
    <row r="33" spans="1:8" ht="47.25" customHeight="1" x14ac:dyDescent="0.2">
      <c r="A33" s="59" t="s">
        <v>30</v>
      </c>
      <c r="B33" s="71" t="s">
        <v>31</v>
      </c>
      <c r="C33" s="38"/>
      <c r="D33" s="44" t="s">
        <v>27</v>
      </c>
      <c r="E33" s="32" t="s">
        <v>10</v>
      </c>
      <c r="F33" s="33" t="s">
        <v>10</v>
      </c>
      <c r="G33" s="77" t="s">
        <v>273</v>
      </c>
      <c r="H33" s="54" t="s">
        <v>15</v>
      </c>
    </row>
    <row r="34" spans="1:8" ht="36" customHeight="1" x14ac:dyDescent="0.2">
      <c r="A34" s="59" t="s">
        <v>252</v>
      </c>
      <c r="B34" s="71" t="s">
        <v>93</v>
      </c>
      <c r="C34" s="38"/>
      <c r="D34" s="41" t="s">
        <v>70</v>
      </c>
      <c r="E34" s="32" t="s">
        <v>38</v>
      </c>
      <c r="F34" s="33" t="s">
        <v>38</v>
      </c>
      <c r="G34" s="34"/>
      <c r="H34" s="54" t="s">
        <v>23</v>
      </c>
    </row>
    <row r="35" spans="1:8" ht="51" customHeight="1" x14ac:dyDescent="0.2">
      <c r="A35" s="59" t="s">
        <v>94</v>
      </c>
      <c r="B35" s="71" t="s">
        <v>95</v>
      </c>
      <c r="C35" s="38"/>
      <c r="D35" s="34"/>
      <c r="E35" s="32" t="s">
        <v>85</v>
      </c>
      <c r="F35" s="33"/>
      <c r="G35" s="45" t="s">
        <v>92</v>
      </c>
      <c r="H35" s="54" t="s">
        <v>23</v>
      </c>
    </row>
    <row r="36" spans="1:8" ht="48" customHeight="1" x14ac:dyDescent="0.2">
      <c r="A36" s="59" t="s">
        <v>253</v>
      </c>
      <c r="B36" s="71" t="s">
        <v>96</v>
      </c>
      <c r="C36" s="38"/>
      <c r="D36" s="41" t="s">
        <v>70</v>
      </c>
      <c r="E36" s="32" t="s">
        <v>38</v>
      </c>
      <c r="F36" s="33" t="s">
        <v>38</v>
      </c>
      <c r="G36" s="34"/>
      <c r="H36" s="54" t="s">
        <v>15</v>
      </c>
    </row>
    <row r="37" spans="1:8" ht="45" x14ac:dyDescent="0.2">
      <c r="A37" s="59" t="s">
        <v>254</v>
      </c>
      <c r="B37" s="71" t="s">
        <v>97</v>
      </c>
      <c r="C37" s="38"/>
      <c r="D37" s="41" t="s">
        <v>70</v>
      </c>
      <c r="E37" s="32" t="s">
        <v>38</v>
      </c>
      <c r="F37" s="33" t="s">
        <v>38</v>
      </c>
      <c r="G37" s="34"/>
      <c r="H37" s="54" t="s">
        <v>15</v>
      </c>
    </row>
    <row r="38" spans="1:8" ht="45" x14ac:dyDescent="0.2">
      <c r="A38" s="59" t="s">
        <v>98</v>
      </c>
      <c r="B38" s="71" t="s">
        <v>99</v>
      </c>
      <c r="C38" s="38"/>
      <c r="D38" s="41" t="s">
        <v>70</v>
      </c>
      <c r="E38" s="32" t="s">
        <v>38</v>
      </c>
      <c r="F38" s="33" t="s">
        <v>38</v>
      </c>
      <c r="G38" s="34"/>
      <c r="H38" s="54" t="s">
        <v>23</v>
      </c>
    </row>
    <row r="39" spans="1:8" ht="39.75" customHeight="1" x14ac:dyDescent="0.2">
      <c r="A39" s="59" t="s">
        <v>100</v>
      </c>
      <c r="B39" s="71" t="s">
        <v>101</v>
      </c>
      <c r="C39" s="38"/>
      <c r="D39" s="34" t="s">
        <v>271</v>
      </c>
      <c r="E39" s="32" t="s">
        <v>17</v>
      </c>
      <c r="F39" s="33" t="s">
        <v>17</v>
      </c>
      <c r="G39" s="34"/>
      <c r="H39" s="54" t="s">
        <v>15</v>
      </c>
    </row>
    <row r="40" spans="1:8" ht="30" x14ac:dyDescent="0.2">
      <c r="A40" s="59" t="s">
        <v>255</v>
      </c>
      <c r="B40" s="71" t="s">
        <v>81</v>
      </c>
      <c r="C40" s="38"/>
      <c r="D40" s="43" t="s">
        <v>82</v>
      </c>
      <c r="E40" s="32" t="s">
        <v>11</v>
      </c>
      <c r="F40" s="32" t="s">
        <v>11</v>
      </c>
      <c r="G40" s="40"/>
      <c r="H40" s="54" t="s">
        <v>23</v>
      </c>
    </row>
    <row r="41" spans="1:8" ht="41.25" customHeight="1" x14ac:dyDescent="0.2">
      <c r="A41" s="59" t="s">
        <v>256</v>
      </c>
      <c r="B41" s="71" t="s">
        <v>118</v>
      </c>
      <c r="C41" s="38"/>
      <c r="D41" s="89" t="s">
        <v>272</v>
      </c>
      <c r="E41" s="32"/>
      <c r="F41" s="33"/>
      <c r="G41" s="87"/>
      <c r="H41" s="54" t="s">
        <v>23</v>
      </c>
    </row>
    <row r="42" spans="1:8" ht="38.25" customHeight="1" x14ac:dyDescent="0.2">
      <c r="A42" s="59" t="s">
        <v>102</v>
      </c>
      <c r="B42" s="71" t="s">
        <v>103</v>
      </c>
      <c r="C42" s="38"/>
      <c r="D42" s="41" t="s">
        <v>104</v>
      </c>
      <c r="E42" s="33" t="s">
        <v>13</v>
      </c>
      <c r="F42" s="33" t="s">
        <v>13</v>
      </c>
      <c r="G42" s="34"/>
      <c r="H42" s="54" t="s">
        <v>23</v>
      </c>
    </row>
    <row r="43" spans="1:8" ht="33.75" customHeight="1" x14ac:dyDescent="0.2">
      <c r="A43" s="59" t="s">
        <v>216</v>
      </c>
      <c r="B43" s="71"/>
      <c r="C43" s="38"/>
      <c r="D43" s="34"/>
      <c r="E43" s="33"/>
      <c r="F43" s="33"/>
      <c r="G43" s="34" t="s">
        <v>122</v>
      </c>
      <c r="H43" s="54"/>
    </row>
    <row r="44" spans="1:8" ht="16.5" customHeight="1" x14ac:dyDescent="0.2">
      <c r="A44" s="59"/>
      <c r="B44" s="79"/>
      <c r="C44" s="38"/>
      <c r="D44" s="44"/>
      <c r="E44" s="33"/>
      <c r="F44" s="33"/>
      <c r="G44" s="40"/>
      <c r="H44" s="54"/>
    </row>
    <row r="45" spans="1:8" ht="49.5" customHeight="1" x14ac:dyDescent="0.2">
      <c r="A45" s="59" t="s">
        <v>121</v>
      </c>
      <c r="B45" s="79"/>
      <c r="C45" s="38"/>
      <c r="D45" s="90" t="s">
        <v>274</v>
      </c>
      <c r="E45" s="33" t="s">
        <v>10</v>
      </c>
      <c r="F45" s="33" t="s">
        <v>10</v>
      </c>
      <c r="G45" s="40"/>
      <c r="H45" s="54"/>
    </row>
    <row r="46" spans="1:8" ht="76.5" customHeight="1" x14ac:dyDescent="0.2">
      <c r="A46" s="59" t="s">
        <v>105</v>
      </c>
      <c r="B46" s="79"/>
      <c r="C46" s="38"/>
      <c r="D46" s="90" t="s">
        <v>275</v>
      </c>
      <c r="E46" s="33" t="s">
        <v>10</v>
      </c>
      <c r="F46" s="33" t="s">
        <v>10</v>
      </c>
      <c r="G46" s="40"/>
      <c r="H46" s="54"/>
    </row>
    <row r="47" spans="1:8" ht="31.5" customHeight="1" x14ac:dyDescent="0.2">
      <c r="A47" s="59" t="s">
        <v>276</v>
      </c>
      <c r="B47" s="79"/>
      <c r="C47" s="38"/>
      <c r="D47" s="44" t="s">
        <v>277</v>
      </c>
      <c r="E47" s="33" t="s">
        <v>10</v>
      </c>
      <c r="F47" s="33" t="s">
        <v>10</v>
      </c>
      <c r="G47" s="40"/>
      <c r="H47" s="54"/>
    </row>
    <row r="48" spans="1:8" ht="29.25" customHeight="1" x14ac:dyDescent="0.2">
      <c r="A48" s="59" t="s">
        <v>106</v>
      </c>
      <c r="B48" s="79"/>
      <c r="C48" s="38"/>
      <c r="D48" s="44" t="s">
        <v>27</v>
      </c>
      <c r="E48" s="33" t="s">
        <v>10</v>
      </c>
      <c r="F48" s="33" t="s">
        <v>10</v>
      </c>
      <c r="G48" s="40"/>
      <c r="H48" s="54"/>
    </row>
    <row r="49" spans="1:8" ht="45" x14ac:dyDescent="0.2">
      <c r="A49" s="59" t="s">
        <v>107</v>
      </c>
      <c r="B49" s="79"/>
      <c r="C49" s="38"/>
      <c r="D49" s="44" t="s">
        <v>27</v>
      </c>
      <c r="E49" s="33" t="s">
        <v>10</v>
      </c>
      <c r="F49" s="33" t="s">
        <v>10</v>
      </c>
      <c r="G49" s="40"/>
      <c r="H49" s="54"/>
    </row>
    <row r="50" spans="1:8" ht="30" x14ac:dyDescent="0.2">
      <c r="A50" s="61" t="s">
        <v>278</v>
      </c>
      <c r="B50" s="79"/>
      <c r="C50" s="38"/>
      <c r="D50" s="34"/>
      <c r="E50" s="32"/>
      <c r="F50" s="33"/>
      <c r="G50" s="40"/>
      <c r="H50" s="54"/>
    </row>
    <row r="51" spans="1:8" ht="60" x14ac:dyDescent="0.2">
      <c r="A51" s="66" t="s">
        <v>108</v>
      </c>
      <c r="B51" s="79"/>
      <c r="C51" s="38"/>
      <c r="D51" s="91" t="s">
        <v>279</v>
      </c>
      <c r="E51" s="32" t="s">
        <v>17</v>
      </c>
      <c r="F51" s="32" t="s">
        <v>17</v>
      </c>
      <c r="G51" s="40" t="s">
        <v>109</v>
      </c>
      <c r="H51" s="54"/>
    </row>
    <row r="52" spans="1:8" ht="60" x14ac:dyDescent="0.2">
      <c r="A52" s="67" t="s">
        <v>110</v>
      </c>
      <c r="B52" s="79"/>
      <c r="C52" s="38"/>
      <c r="D52" s="91" t="s">
        <v>279</v>
      </c>
      <c r="E52" s="32" t="s">
        <v>17</v>
      </c>
      <c r="F52" s="32" t="s">
        <v>17</v>
      </c>
      <c r="G52" s="40" t="s">
        <v>109</v>
      </c>
      <c r="H52" s="54"/>
    </row>
    <row r="53" spans="1:8" ht="45" x14ac:dyDescent="0.2">
      <c r="A53" s="67" t="s">
        <v>111</v>
      </c>
      <c r="B53" s="79"/>
      <c r="C53" s="38"/>
      <c r="D53" s="91" t="s">
        <v>279</v>
      </c>
      <c r="E53" s="32" t="s">
        <v>17</v>
      </c>
      <c r="F53" s="32" t="s">
        <v>17</v>
      </c>
      <c r="G53" s="40" t="s">
        <v>109</v>
      </c>
      <c r="H53" s="54"/>
    </row>
    <row r="54" spans="1:8" ht="45" x14ac:dyDescent="0.2">
      <c r="A54" s="67" t="s">
        <v>112</v>
      </c>
      <c r="B54" s="79"/>
      <c r="C54" s="38"/>
      <c r="D54" s="91" t="s">
        <v>279</v>
      </c>
      <c r="E54" s="32" t="s">
        <v>17</v>
      </c>
      <c r="F54" s="32" t="s">
        <v>17</v>
      </c>
      <c r="G54" s="40" t="s">
        <v>109</v>
      </c>
      <c r="H54" s="54"/>
    </row>
    <row r="55" spans="1:8" x14ac:dyDescent="0.2">
      <c r="A55" s="59"/>
      <c r="B55" s="79"/>
      <c r="C55" s="38"/>
      <c r="D55" s="34"/>
      <c r="E55" s="32"/>
      <c r="F55" s="33"/>
      <c r="G55" s="40"/>
      <c r="H55" s="54"/>
    </row>
    <row r="56" spans="1:8" x14ac:dyDescent="0.2">
      <c r="A56" s="59"/>
      <c r="B56" s="79"/>
      <c r="C56" s="38"/>
      <c r="D56" s="34"/>
      <c r="E56" s="32"/>
      <c r="F56" s="33"/>
      <c r="G56" s="40"/>
      <c r="H56" s="54"/>
    </row>
    <row r="57" spans="1:8" ht="30" x14ac:dyDescent="0.2">
      <c r="A57" s="59" t="s">
        <v>280</v>
      </c>
      <c r="B57" s="79"/>
      <c r="C57" s="38"/>
      <c r="D57" s="34"/>
      <c r="E57" s="32"/>
      <c r="F57" s="33"/>
      <c r="G57" s="40"/>
      <c r="H57" s="54"/>
    </row>
    <row r="58" spans="1:8" x14ac:dyDescent="0.2">
      <c r="A58" s="62"/>
    </row>
    <row r="59" spans="1:8" x14ac:dyDescent="0.2">
      <c r="A59" s="62"/>
    </row>
    <row r="60" spans="1:8" x14ac:dyDescent="0.2">
      <c r="A60" s="62"/>
    </row>
    <row r="61" spans="1:8" x14ac:dyDescent="0.2">
      <c r="A61" s="62"/>
    </row>
    <row r="62" spans="1:8" x14ac:dyDescent="0.2">
      <c r="A62" s="62"/>
    </row>
    <row r="63" spans="1:8" x14ac:dyDescent="0.2">
      <c r="A63" s="62"/>
    </row>
    <row r="64" spans="1:8" x14ac:dyDescent="0.2">
      <c r="A64" s="62"/>
    </row>
    <row r="65" spans="1:1" x14ac:dyDescent="0.2">
      <c r="A65" s="62"/>
    </row>
    <row r="66" spans="1:1" x14ac:dyDescent="0.2">
      <c r="A66" s="63"/>
    </row>
    <row r="67" spans="1:1" x14ac:dyDescent="0.2">
      <c r="A67" s="62"/>
    </row>
    <row r="68" spans="1:1" x14ac:dyDescent="0.2">
      <c r="A68" s="62"/>
    </row>
    <row r="69" spans="1:1" x14ac:dyDescent="0.2">
      <c r="A69" s="62"/>
    </row>
  </sheetData>
  <autoFilter ref="A1:I43" xr:uid="{E87DACF3-6EB0-4C10-9B35-9261FDC6D1DA}"/>
  <pageMargins left="0" right="0" top="0" bottom="0"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FCCCA-B3EA-4A21-B755-F5CADFFF4833}">
  <dimension ref="A1:F13"/>
  <sheetViews>
    <sheetView rightToLeft="1" zoomScaleNormal="100" workbookViewId="0">
      <selection activeCell="D2" sqref="D2"/>
    </sheetView>
  </sheetViews>
  <sheetFormatPr defaultColWidth="9" defaultRowHeight="15" x14ac:dyDescent="0.2"/>
  <cols>
    <col min="1" max="1" width="69.375" style="3" customWidth="1"/>
    <col min="2" max="2" width="4.625" style="3" customWidth="1"/>
    <col min="3" max="3" width="51.375" style="3" customWidth="1"/>
    <col min="4" max="4" width="30.25" style="3" customWidth="1"/>
    <col min="5" max="5" width="25.375" style="3" customWidth="1"/>
    <col min="6" max="6" width="22.75" style="3" customWidth="1"/>
    <col min="7" max="16384" width="9" style="3"/>
  </cols>
  <sheetData>
    <row r="1" spans="1:6" ht="38.25" x14ac:dyDescent="0.2">
      <c r="A1" s="10" t="s">
        <v>218</v>
      </c>
      <c r="B1" s="7"/>
      <c r="C1" s="8" t="s">
        <v>217</v>
      </c>
      <c r="D1" s="6" t="s">
        <v>123</v>
      </c>
      <c r="E1" s="6" t="s">
        <v>124</v>
      </c>
      <c r="F1" s="6" t="s">
        <v>125</v>
      </c>
    </row>
    <row r="2" spans="1:6" s="5" customFormat="1" ht="94.5" x14ac:dyDescent="0.2">
      <c r="A2" s="9" t="s">
        <v>219</v>
      </c>
      <c r="B2" s="4"/>
      <c r="C2" s="9" t="s">
        <v>220</v>
      </c>
    </row>
    <row r="3" spans="1:6" ht="126" x14ac:dyDescent="0.2">
      <c r="A3" s="9" t="s">
        <v>221</v>
      </c>
      <c r="C3" s="9" t="s">
        <v>222</v>
      </c>
    </row>
    <row r="4" spans="1:6" ht="110.25" x14ac:dyDescent="0.2">
      <c r="A4" s="9" t="s">
        <v>223</v>
      </c>
    </row>
    <row r="5" spans="1:6" ht="283.5" x14ac:dyDescent="0.2">
      <c r="A5" s="9" t="s">
        <v>224</v>
      </c>
      <c r="C5" s="5"/>
    </row>
    <row r="6" spans="1:6" ht="47.25" x14ac:dyDescent="0.2">
      <c r="A6" s="9" t="s">
        <v>225</v>
      </c>
    </row>
    <row r="7" spans="1:6" ht="47.25" x14ac:dyDescent="0.2">
      <c r="A7" s="9" t="s">
        <v>226</v>
      </c>
    </row>
    <row r="8" spans="1:6" ht="63" x14ac:dyDescent="0.2">
      <c r="A8" s="9" t="s">
        <v>227</v>
      </c>
    </row>
    <row r="11" spans="1:6" s="5" customFormat="1" ht="15.75" x14ac:dyDescent="0.2">
      <c r="B11" s="4"/>
    </row>
    <row r="12" spans="1:6" s="5" customFormat="1" ht="15.75" x14ac:dyDescent="0.2">
      <c r="B12" s="4"/>
    </row>
    <row r="13" spans="1:6" s="5" customFormat="1" ht="15.75" x14ac:dyDescent="0.2">
      <c r="B13"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A9C8F-3CD3-4203-9E15-AD1825924098}">
  <dimension ref="A1:F59"/>
  <sheetViews>
    <sheetView rightToLeft="1" tabSelected="1" topLeftCell="A34" workbookViewId="0">
      <selection activeCell="B45" sqref="B45"/>
    </sheetView>
  </sheetViews>
  <sheetFormatPr defaultColWidth="9" defaultRowHeight="15.75" x14ac:dyDescent="0.2"/>
  <cols>
    <col min="1" max="1" width="88.125" style="13" customWidth="1"/>
    <col min="2" max="2" width="46" style="13" customWidth="1"/>
    <col min="3" max="3" width="43.75" style="13" bestFit="1" customWidth="1"/>
    <col min="4" max="5" width="9" style="13"/>
    <col min="6" max="6" width="60.625" style="13" customWidth="1"/>
    <col min="7" max="16384" width="9" style="13"/>
  </cols>
  <sheetData>
    <row r="1" spans="1:6" ht="157.5" x14ac:dyDescent="0.2">
      <c r="A1" s="11" t="s">
        <v>311</v>
      </c>
      <c r="B1" s="12" t="s">
        <v>127</v>
      </c>
      <c r="F1" s="14" t="s">
        <v>228</v>
      </c>
    </row>
    <row r="2" spans="1:6" x14ac:dyDescent="0.2">
      <c r="A2" s="15"/>
      <c r="B2" s="16"/>
    </row>
    <row r="3" spans="1:6" x14ac:dyDescent="0.2">
      <c r="A3" s="15"/>
      <c r="B3" s="16"/>
    </row>
    <row r="4" spans="1:6" x14ac:dyDescent="0.2">
      <c r="A4" s="15"/>
      <c r="B4" s="16"/>
    </row>
    <row r="5" spans="1:6" x14ac:dyDescent="0.2">
      <c r="A5" s="17" t="s">
        <v>128</v>
      </c>
      <c r="B5" s="16"/>
    </row>
    <row r="6" spans="1:6" x14ac:dyDescent="0.2">
      <c r="A6" s="17" t="s">
        <v>129</v>
      </c>
      <c r="B6" s="16">
        <v>0</v>
      </c>
    </row>
    <row r="7" spans="1:6" x14ac:dyDescent="0.2">
      <c r="A7" s="17" t="s">
        <v>130</v>
      </c>
      <c r="B7" s="94">
        <f>'נספח 2 –עמלות והוצאות לא חיצוני'!B14</f>
        <v>451.7244733059996</v>
      </c>
    </row>
    <row r="8" spans="1:6" x14ac:dyDescent="0.2">
      <c r="A8" s="17"/>
      <c r="B8" s="16"/>
    </row>
    <row r="9" spans="1:6" x14ac:dyDescent="0.2">
      <c r="A9" s="17" t="s">
        <v>304</v>
      </c>
      <c r="B9" s="16"/>
    </row>
    <row r="10" spans="1:6" x14ac:dyDescent="0.2">
      <c r="A10" s="17" t="s">
        <v>131</v>
      </c>
      <c r="B10" s="16">
        <v>0</v>
      </c>
    </row>
    <row r="11" spans="1:6" x14ac:dyDescent="0.2">
      <c r="A11" s="17" t="s">
        <v>132</v>
      </c>
      <c r="B11" s="94">
        <f>'נספח 2 –עמלות והוצאות לא חיצוני'!B33</f>
        <v>0</v>
      </c>
    </row>
    <row r="12" spans="1:6" x14ac:dyDescent="0.2">
      <c r="A12" s="17"/>
      <c r="B12" s="16"/>
    </row>
    <row r="13" spans="1:6" x14ac:dyDescent="0.2">
      <c r="A13" s="17" t="s">
        <v>133</v>
      </c>
      <c r="B13" s="16"/>
    </row>
    <row r="14" spans="1:6" x14ac:dyDescent="0.2">
      <c r="A14" s="17" t="s">
        <v>229</v>
      </c>
      <c r="B14" s="16">
        <v>0</v>
      </c>
    </row>
    <row r="15" spans="1:6" x14ac:dyDescent="0.2">
      <c r="A15" s="17" t="s">
        <v>134</v>
      </c>
      <c r="B15" s="16">
        <v>0</v>
      </c>
    </row>
    <row r="16" spans="1:6" x14ac:dyDescent="0.2">
      <c r="A16" s="17"/>
      <c r="B16" s="16"/>
    </row>
    <row r="17" spans="1:2" x14ac:dyDescent="0.2">
      <c r="A17" s="17" t="s">
        <v>135</v>
      </c>
      <c r="B17" s="94">
        <f>'נספח 2 –עמלות והוצאות לא חיצוני'!B59</f>
        <v>274.77514601999997</v>
      </c>
    </row>
    <row r="18" spans="1:2" x14ac:dyDescent="0.2">
      <c r="A18" s="17"/>
      <c r="B18" s="16"/>
    </row>
    <row r="19" spans="1:2" x14ac:dyDescent="0.2">
      <c r="A19" s="17" t="s">
        <v>291</v>
      </c>
      <c r="B19" s="16">
        <v>0</v>
      </c>
    </row>
    <row r="20" spans="1:2" x14ac:dyDescent="0.2">
      <c r="A20" s="17"/>
      <c r="B20" s="16"/>
    </row>
    <row r="21" spans="1:2" x14ac:dyDescent="0.2">
      <c r="A21" s="17" t="s">
        <v>292</v>
      </c>
      <c r="B21" s="16">
        <v>0</v>
      </c>
    </row>
    <row r="22" spans="1:2" x14ac:dyDescent="0.2">
      <c r="A22" s="17"/>
      <c r="B22" s="16"/>
    </row>
    <row r="23" spans="1:2" x14ac:dyDescent="0.2">
      <c r="A23" s="17" t="s">
        <v>303</v>
      </c>
      <c r="B23" s="94">
        <f>+B31+B21+B19+B17+B15+B14+B11+B10+B7+B6</f>
        <v>726.49961932599956</v>
      </c>
    </row>
    <row r="24" spans="1:2" x14ac:dyDescent="0.2">
      <c r="A24" s="17"/>
      <c r="B24" s="16"/>
    </row>
    <row r="25" spans="1:2" x14ac:dyDescent="0.2">
      <c r="A25" s="17" t="s">
        <v>302</v>
      </c>
      <c r="B25" s="95">
        <f>(B27+B26)/2</f>
        <v>1118948.9450949999</v>
      </c>
    </row>
    <row r="26" spans="1:2" x14ac:dyDescent="0.2">
      <c r="A26" s="17" t="s">
        <v>312</v>
      </c>
      <c r="B26" s="95">
        <v>1604706.9671499995</v>
      </c>
    </row>
    <row r="27" spans="1:2" x14ac:dyDescent="0.2">
      <c r="A27" s="17" t="s">
        <v>313</v>
      </c>
      <c r="B27" s="95">
        <v>633190.92304000002</v>
      </c>
    </row>
    <row r="28" spans="1:2" x14ac:dyDescent="0.2">
      <c r="A28" s="17"/>
      <c r="B28" s="16"/>
    </row>
    <row r="29" spans="1:2" x14ac:dyDescent="0.2">
      <c r="A29" s="17" t="s">
        <v>301</v>
      </c>
      <c r="B29" s="94">
        <f>IFERROR(ROUND(B23/B25*100,6),0)</f>
        <v>6.4926999999999999E-2</v>
      </c>
    </row>
    <row r="30" spans="1:2" x14ac:dyDescent="0.2">
      <c r="A30" s="17"/>
      <c r="B30" s="93"/>
    </row>
    <row r="31" spans="1:2" x14ac:dyDescent="0.2">
      <c r="A31" s="17" t="s">
        <v>293</v>
      </c>
      <c r="B31" s="16">
        <v>0</v>
      </c>
    </row>
    <row r="32" spans="1:2" x14ac:dyDescent="0.2">
      <c r="A32" s="17"/>
      <c r="B32" s="16"/>
    </row>
    <row r="33" spans="1:2" x14ac:dyDescent="0.2">
      <c r="A33" s="17" t="s">
        <v>136</v>
      </c>
      <c r="B33" s="16"/>
    </row>
    <row r="34" spans="1:2" x14ac:dyDescent="0.2">
      <c r="A34" s="17" t="s">
        <v>300</v>
      </c>
      <c r="B34" s="16"/>
    </row>
    <row r="35" spans="1:2" x14ac:dyDescent="0.2">
      <c r="A35" s="17" t="s">
        <v>137</v>
      </c>
      <c r="B35" s="16">
        <v>0</v>
      </c>
    </row>
    <row r="36" spans="1:2" x14ac:dyDescent="0.2">
      <c r="A36" s="17" t="s">
        <v>138</v>
      </c>
      <c r="B36" s="16">
        <v>0</v>
      </c>
    </row>
    <row r="37" spans="1:2" x14ac:dyDescent="0.2">
      <c r="A37" s="17" t="s">
        <v>139</v>
      </c>
      <c r="B37" s="16">
        <v>0</v>
      </c>
    </row>
    <row r="38" spans="1:2" x14ac:dyDescent="0.2">
      <c r="A38" s="17" t="s">
        <v>140</v>
      </c>
      <c r="B38" s="16"/>
    </row>
    <row r="39" spans="1:2" ht="31.5" x14ac:dyDescent="0.2">
      <c r="A39" s="17" t="s">
        <v>141</v>
      </c>
      <c r="B39" s="94">
        <f>'נספח 3 - עמלות ניהול חיצוני'!B88</f>
        <v>27.439459999999986</v>
      </c>
    </row>
    <row r="40" spans="1:2" ht="31.5" x14ac:dyDescent="0.2">
      <c r="A40" s="17" t="s">
        <v>142</v>
      </c>
      <c r="B40" s="94">
        <f>'נספח 3 - עמלות ניהול חיצוני'!B79</f>
        <v>279.69800999999995</v>
      </c>
    </row>
    <row r="41" spans="1:2" ht="31.5" x14ac:dyDescent="0.2">
      <c r="A41" s="17" t="s">
        <v>143</v>
      </c>
      <c r="B41" s="16">
        <f>'נספח 3 - עמלות ניהול חיצוני'!B96</f>
        <v>0</v>
      </c>
    </row>
    <row r="42" spans="1:2" ht="31.5" x14ac:dyDescent="0.2">
      <c r="A42" s="17" t="s">
        <v>144</v>
      </c>
      <c r="B42" s="16">
        <f>'נספח 3 - עמלות ניהול חיצוני'!B103</f>
        <v>0</v>
      </c>
    </row>
    <row r="43" spans="1:2" x14ac:dyDescent="0.2">
      <c r="A43" s="17" t="s">
        <v>145</v>
      </c>
      <c r="B43" s="16">
        <f>'נספח 3 - עמלות ניהול חיצוני'!B109</f>
        <v>0</v>
      </c>
    </row>
    <row r="44" spans="1:2" x14ac:dyDescent="0.2">
      <c r="A44" s="17"/>
      <c r="B44" s="16"/>
    </row>
    <row r="45" spans="1:2" x14ac:dyDescent="0.2">
      <c r="A45" s="17" t="s">
        <v>299</v>
      </c>
      <c r="B45" s="94">
        <f>SUM(B35:B43)/B27*100</f>
        <v>4.8506297046301376E-2</v>
      </c>
    </row>
    <row r="46" spans="1:2" x14ac:dyDescent="0.2">
      <c r="A46" s="17"/>
      <c r="B46" s="16"/>
    </row>
    <row r="47" spans="1:2" x14ac:dyDescent="0.2">
      <c r="A47" s="17" t="s">
        <v>305</v>
      </c>
      <c r="B47" s="94">
        <v>0.5</v>
      </c>
    </row>
    <row r="48" spans="1:2" x14ac:dyDescent="0.2">
      <c r="A48" s="17"/>
      <c r="B48" s="16"/>
    </row>
    <row r="49" spans="1:2" ht="16.5" customHeight="1" x14ac:dyDescent="0.2">
      <c r="A49" s="17" t="s">
        <v>294</v>
      </c>
      <c r="B49" s="94">
        <f>B47-B45</f>
        <v>0.45149370295369862</v>
      </c>
    </row>
    <row r="50" spans="1:2" x14ac:dyDescent="0.2">
      <c r="A50" s="17" t="s">
        <v>295</v>
      </c>
      <c r="B50" s="16"/>
    </row>
    <row r="51" spans="1:2" x14ac:dyDescent="0.2">
      <c r="A51" s="17"/>
      <c r="B51" s="16"/>
    </row>
    <row r="52" spans="1:2" x14ac:dyDescent="0.2">
      <c r="A52" s="17" t="s">
        <v>146</v>
      </c>
      <c r="B52" s="16"/>
    </row>
    <row r="53" spans="1:2" x14ac:dyDescent="0.2">
      <c r="A53" s="17" t="s">
        <v>298</v>
      </c>
      <c r="B53" s="98">
        <f>SUM(B35:B43)+B23</f>
        <v>1033.6370893259996</v>
      </c>
    </row>
    <row r="54" spans="1:2" x14ac:dyDescent="0.2">
      <c r="A54" s="17" t="s">
        <v>306</v>
      </c>
      <c r="B54" s="94">
        <f>+B53/B25*100</f>
        <v>9.2375715072347889E-2</v>
      </c>
    </row>
    <row r="55" spans="1:2" x14ac:dyDescent="0.2">
      <c r="A55" s="17"/>
      <c r="B55" s="94"/>
    </row>
    <row r="56" spans="1:2" x14ac:dyDescent="0.2">
      <c r="A56" s="17" t="s">
        <v>147</v>
      </c>
      <c r="B56" s="94"/>
    </row>
    <row r="57" spans="1:2" ht="31.5" x14ac:dyDescent="0.2">
      <c r="A57" s="17" t="s">
        <v>296</v>
      </c>
      <c r="B57" s="94"/>
    </row>
    <row r="58" spans="1:2" x14ac:dyDescent="0.2">
      <c r="A58" s="17" t="s">
        <v>297</v>
      </c>
      <c r="B58" s="94">
        <f>+B57+B29</f>
        <v>6.4926999999999999E-2</v>
      </c>
    </row>
    <row r="59" spans="1:2" x14ac:dyDescent="0.2">
      <c r="A59" s="15"/>
      <c r="B59" s="1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4B9E8-E53E-4A7E-AFA6-9C5C77BF29A8}">
  <dimension ref="A1:F84"/>
  <sheetViews>
    <sheetView rightToLeft="1" topLeftCell="A69" workbookViewId="0">
      <selection activeCell="B84" sqref="B84"/>
    </sheetView>
  </sheetViews>
  <sheetFormatPr defaultColWidth="9" defaultRowHeight="15.75" x14ac:dyDescent="0.25"/>
  <cols>
    <col min="1" max="1" width="29.375" style="20" customWidth="1"/>
    <col min="2" max="2" width="52" style="20" customWidth="1"/>
    <col min="3" max="5" width="9" style="20"/>
    <col min="6" max="6" width="67.75" style="20" customWidth="1"/>
    <col min="7" max="16384" width="9" style="20"/>
  </cols>
  <sheetData>
    <row r="1" spans="1:2" ht="60.75" customHeight="1" thickBot="1" x14ac:dyDescent="0.3">
      <c r="A1" s="18" t="s">
        <v>314</v>
      </c>
      <c r="B1" s="19" t="s">
        <v>127</v>
      </c>
    </row>
    <row r="2" spans="1:2" ht="48" thickBot="1" x14ac:dyDescent="0.3">
      <c r="A2" s="21" t="s">
        <v>148</v>
      </c>
      <c r="B2" s="22"/>
    </row>
    <row r="3" spans="1:2" ht="16.5" thickBot="1" x14ac:dyDescent="0.3">
      <c r="A3" s="21" t="s">
        <v>149</v>
      </c>
      <c r="B3" s="22"/>
    </row>
    <row r="4" spans="1:2" ht="16.5" thickBot="1" x14ac:dyDescent="0.3">
      <c r="A4" s="23" t="s">
        <v>168</v>
      </c>
      <c r="B4" s="22"/>
    </row>
    <row r="5" spans="1:2" ht="16.5" thickBot="1" x14ac:dyDescent="0.3">
      <c r="A5" s="24" t="s">
        <v>169</v>
      </c>
      <c r="B5" s="22"/>
    </row>
    <row r="6" spans="1:2" ht="12.75" customHeight="1" x14ac:dyDescent="0.25">
      <c r="A6" s="112" t="s">
        <v>171</v>
      </c>
      <c r="B6" s="96"/>
    </row>
    <row r="7" spans="1:2" ht="12" customHeight="1" thickBot="1" x14ac:dyDescent="0.3">
      <c r="A7" s="114"/>
      <c r="B7" s="22"/>
    </row>
    <row r="8" spans="1:2" ht="16.5" thickBot="1" x14ac:dyDescent="0.3">
      <c r="A8" s="23" t="s">
        <v>281</v>
      </c>
      <c r="B8" s="22"/>
    </row>
    <row r="9" spans="1:2" ht="16.5" thickBot="1" x14ac:dyDescent="0.3">
      <c r="A9" s="23" t="s">
        <v>290</v>
      </c>
      <c r="B9" s="97">
        <v>451.7244733059996</v>
      </c>
    </row>
    <row r="10" spans="1:2" x14ac:dyDescent="0.25">
      <c r="A10" s="24" t="s">
        <v>169</v>
      </c>
      <c r="B10" s="112"/>
    </row>
    <row r="11" spans="1:2" ht="15.75" customHeight="1" thickBot="1" x14ac:dyDescent="0.3">
      <c r="A11" s="23" t="s">
        <v>172</v>
      </c>
      <c r="B11" s="114"/>
    </row>
    <row r="12" spans="1:2" ht="14.25" customHeight="1" x14ac:dyDescent="0.25">
      <c r="A12" s="112" t="s">
        <v>171</v>
      </c>
      <c r="B12" s="112"/>
    </row>
    <row r="13" spans="1:2" ht="15" customHeight="1" thickBot="1" x14ac:dyDescent="0.3">
      <c r="A13" s="114"/>
      <c r="B13" s="114"/>
    </row>
    <row r="14" spans="1:2" ht="16.5" thickBot="1" x14ac:dyDescent="0.3">
      <c r="A14" s="21" t="s">
        <v>151</v>
      </c>
      <c r="B14" s="97">
        <f>B9</f>
        <v>451.7244733059996</v>
      </c>
    </row>
    <row r="15" spans="1:2" ht="16.5" thickBot="1" x14ac:dyDescent="0.3">
      <c r="A15" s="25"/>
      <c r="B15" s="22"/>
    </row>
    <row r="16" spans="1:2" ht="16.5" thickBot="1" x14ac:dyDescent="0.3">
      <c r="A16" s="21" t="s">
        <v>152</v>
      </c>
      <c r="B16" s="22"/>
    </row>
    <row r="17" spans="1:2" ht="16.5" thickBot="1" x14ac:dyDescent="0.3">
      <c r="A17" s="21" t="s">
        <v>149</v>
      </c>
      <c r="B17" s="22"/>
    </row>
    <row r="18" spans="1:2" ht="16.5" thickBot="1" x14ac:dyDescent="0.3">
      <c r="A18" s="23" t="s">
        <v>173</v>
      </c>
      <c r="B18" s="22"/>
    </row>
    <row r="19" spans="1:2" x14ac:dyDescent="0.25">
      <c r="A19" s="24" t="s">
        <v>174</v>
      </c>
      <c r="B19" s="112"/>
    </row>
    <row r="20" spans="1:2" ht="15.75" customHeight="1" thickBot="1" x14ac:dyDescent="0.3">
      <c r="A20" s="23" t="s">
        <v>175</v>
      </c>
      <c r="B20" s="114"/>
    </row>
    <row r="21" spans="1:2" x14ac:dyDescent="0.25">
      <c r="A21" s="24" t="s">
        <v>171</v>
      </c>
      <c r="B21" s="112"/>
    </row>
    <row r="22" spans="1:2" x14ac:dyDescent="0.25">
      <c r="A22" s="24" t="s">
        <v>176</v>
      </c>
      <c r="B22" s="113"/>
    </row>
    <row r="23" spans="1:2" ht="14.25" hidden="1" customHeight="1" x14ac:dyDescent="0.25">
      <c r="A23" s="24"/>
      <c r="B23" s="113"/>
    </row>
    <row r="24" spans="1:2" ht="15" hidden="1" customHeight="1" thickBot="1" x14ac:dyDescent="0.3">
      <c r="A24" s="26"/>
      <c r="B24" s="114"/>
    </row>
    <row r="25" spans="1:2" ht="16.5" thickBot="1" x14ac:dyDescent="0.3">
      <c r="A25" s="21" t="s">
        <v>150</v>
      </c>
      <c r="B25" s="22"/>
    </row>
    <row r="26" spans="1:2" ht="16.5" thickBot="1" x14ac:dyDescent="0.3">
      <c r="A26" s="23" t="s">
        <v>290</v>
      </c>
      <c r="B26" s="22">
        <v>0</v>
      </c>
    </row>
    <row r="27" spans="1:2" x14ac:dyDescent="0.25">
      <c r="A27" s="24" t="s">
        <v>174</v>
      </c>
      <c r="B27" s="112"/>
    </row>
    <row r="28" spans="1:2" ht="15.75" customHeight="1" thickBot="1" x14ac:dyDescent="0.3">
      <c r="A28" s="23" t="s">
        <v>177</v>
      </c>
      <c r="B28" s="114"/>
    </row>
    <row r="29" spans="1:2" x14ac:dyDescent="0.25">
      <c r="A29" s="24" t="s">
        <v>171</v>
      </c>
      <c r="B29" s="112"/>
    </row>
    <row r="30" spans="1:2" x14ac:dyDescent="0.25">
      <c r="A30" s="24" t="s">
        <v>178</v>
      </c>
      <c r="B30" s="113"/>
    </row>
    <row r="31" spans="1:2" ht="14.25" hidden="1" customHeight="1" x14ac:dyDescent="0.25">
      <c r="A31" s="24"/>
      <c r="B31" s="113"/>
    </row>
    <row r="32" spans="1:2" ht="15" hidden="1" customHeight="1" thickBot="1" x14ac:dyDescent="0.3">
      <c r="A32" s="26"/>
      <c r="B32" s="114"/>
    </row>
    <row r="33" spans="1:2" ht="16.5" thickBot="1" x14ac:dyDescent="0.3">
      <c r="A33" s="21" t="s">
        <v>153</v>
      </c>
      <c r="B33" s="22">
        <f>B26</f>
        <v>0</v>
      </c>
    </row>
    <row r="34" spans="1:2" ht="16.5" thickBot="1" x14ac:dyDescent="0.3">
      <c r="A34" s="23"/>
      <c r="B34" s="22"/>
    </row>
    <row r="35" spans="1:2" ht="48" thickBot="1" x14ac:dyDescent="0.3">
      <c r="A35" s="21" t="s">
        <v>154</v>
      </c>
      <c r="B35" s="22"/>
    </row>
    <row r="36" spans="1:2" ht="16.5" thickBot="1" x14ac:dyDescent="0.3">
      <c r="A36" s="23" t="s">
        <v>179</v>
      </c>
      <c r="B36" s="22"/>
    </row>
    <row r="37" spans="1:2" x14ac:dyDescent="0.25">
      <c r="A37" s="24" t="s">
        <v>180</v>
      </c>
      <c r="B37" s="112"/>
    </row>
    <row r="38" spans="1:2" ht="15.75" customHeight="1" thickBot="1" x14ac:dyDescent="0.3">
      <c r="A38" s="23" t="s">
        <v>181</v>
      </c>
      <c r="B38" s="114"/>
    </row>
    <row r="39" spans="1:2" x14ac:dyDescent="0.25">
      <c r="A39" s="24" t="s">
        <v>171</v>
      </c>
      <c r="B39" s="112"/>
    </row>
    <row r="40" spans="1:2" x14ac:dyDescent="0.25">
      <c r="A40" s="24" t="s">
        <v>182</v>
      </c>
      <c r="B40" s="113"/>
    </row>
    <row r="41" spans="1:2" ht="14.25" customHeight="1" x14ac:dyDescent="0.25">
      <c r="A41" s="24"/>
      <c r="B41" s="113"/>
    </row>
    <row r="42" spans="1:2" ht="15" customHeight="1" thickBot="1" x14ac:dyDescent="0.3">
      <c r="A42" s="26"/>
      <c r="B42" s="114"/>
    </row>
    <row r="43" spans="1:2" ht="48" thickBot="1" x14ac:dyDescent="0.3">
      <c r="A43" s="21" t="s">
        <v>155</v>
      </c>
      <c r="B43" s="22"/>
    </row>
    <row r="44" spans="1:2" ht="16.5" thickBot="1" x14ac:dyDescent="0.3">
      <c r="A44" s="21"/>
      <c r="B44" s="22"/>
    </row>
    <row r="45" spans="1:2" ht="32.25" thickBot="1" x14ac:dyDescent="0.3">
      <c r="A45" s="21" t="s">
        <v>156</v>
      </c>
      <c r="B45" s="22"/>
    </row>
    <row r="46" spans="1:2" ht="16.5" thickBot="1" x14ac:dyDescent="0.3">
      <c r="A46" s="23" t="s">
        <v>179</v>
      </c>
      <c r="B46" s="22"/>
    </row>
    <row r="47" spans="1:2" x14ac:dyDescent="0.25">
      <c r="A47" s="24" t="s">
        <v>180</v>
      </c>
      <c r="B47" s="112"/>
    </row>
    <row r="48" spans="1:2" ht="15.75" customHeight="1" thickBot="1" x14ac:dyDescent="0.3">
      <c r="A48" s="23" t="s">
        <v>183</v>
      </c>
      <c r="B48" s="114"/>
    </row>
    <row r="49" spans="1:2" x14ac:dyDescent="0.25">
      <c r="A49" s="24" t="s">
        <v>171</v>
      </c>
      <c r="B49" s="112"/>
    </row>
    <row r="50" spans="1:2" x14ac:dyDescent="0.25">
      <c r="A50" s="24" t="s">
        <v>184</v>
      </c>
      <c r="B50" s="113"/>
    </row>
    <row r="51" spans="1:2" ht="14.25" customHeight="1" x14ac:dyDescent="0.25">
      <c r="A51" s="24"/>
      <c r="B51" s="113"/>
    </row>
    <row r="52" spans="1:2" ht="15" customHeight="1" thickBot="1" x14ac:dyDescent="0.3">
      <c r="A52" s="26"/>
      <c r="B52" s="114"/>
    </row>
    <row r="53" spans="1:2" ht="32.25" thickBot="1" x14ac:dyDescent="0.3">
      <c r="A53" s="21" t="s">
        <v>157</v>
      </c>
      <c r="B53" s="22"/>
    </row>
    <row r="54" spans="1:2" ht="16.5" thickBot="1" x14ac:dyDescent="0.3">
      <c r="A54" s="23"/>
      <c r="B54" s="22"/>
    </row>
    <row r="55" spans="1:2" ht="32.25" thickBot="1" x14ac:dyDescent="0.3">
      <c r="A55" s="21" t="s">
        <v>158</v>
      </c>
      <c r="B55" s="22"/>
    </row>
    <row r="56" spans="1:2" ht="16.5" thickBot="1" x14ac:dyDescent="0.3">
      <c r="A56" s="23" t="s">
        <v>185</v>
      </c>
      <c r="B56" s="97">
        <v>274.77514601999997</v>
      </c>
    </row>
    <row r="57" spans="1:2" ht="16.5" thickBot="1" x14ac:dyDescent="0.3">
      <c r="A57" s="23" t="s">
        <v>186</v>
      </c>
      <c r="B57" s="22"/>
    </row>
    <row r="58" spans="1:2" ht="16.5" thickBot="1" x14ac:dyDescent="0.3">
      <c r="A58" s="23" t="s">
        <v>171</v>
      </c>
      <c r="B58" s="22"/>
    </row>
    <row r="59" spans="1:2" ht="16.5" thickBot="1" x14ac:dyDescent="0.3">
      <c r="A59" s="21" t="s">
        <v>159</v>
      </c>
      <c r="B59" s="97">
        <f>B58+B57+B56</f>
        <v>274.77514601999997</v>
      </c>
    </row>
    <row r="60" spans="1:2" ht="16.5" thickBot="1" x14ac:dyDescent="0.3">
      <c r="A60" s="21"/>
      <c r="B60" s="22"/>
    </row>
    <row r="61" spans="1:2" ht="16.5" thickBot="1" x14ac:dyDescent="0.3">
      <c r="A61" s="21" t="s">
        <v>160</v>
      </c>
      <c r="B61" s="22"/>
    </row>
    <row r="62" spans="1:2" ht="16.5" thickBot="1" x14ac:dyDescent="0.3">
      <c r="A62" s="23" t="s">
        <v>187</v>
      </c>
      <c r="B62" s="22"/>
    </row>
    <row r="63" spans="1:2" ht="16.5" thickBot="1" x14ac:dyDescent="0.3">
      <c r="A63" s="23" t="s">
        <v>188</v>
      </c>
      <c r="B63" s="22"/>
    </row>
    <row r="64" spans="1:2" ht="16.5" thickBot="1" x14ac:dyDescent="0.3">
      <c r="A64" s="23" t="s">
        <v>171</v>
      </c>
      <c r="B64" s="22"/>
    </row>
    <row r="65" spans="1:6" ht="16.5" thickBot="1" x14ac:dyDescent="0.3">
      <c r="A65" s="21" t="s">
        <v>161</v>
      </c>
      <c r="B65" s="22"/>
    </row>
    <row r="66" spans="1:6" ht="16.5" thickBot="1" x14ac:dyDescent="0.3">
      <c r="A66" s="21"/>
      <c r="B66" s="22"/>
    </row>
    <row r="67" spans="1:6" ht="32.25" thickBot="1" x14ac:dyDescent="0.3">
      <c r="A67" s="21" t="s">
        <v>162</v>
      </c>
      <c r="B67" s="22"/>
    </row>
    <row r="68" spans="1:6" ht="16.5" thickBot="1" x14ac:dyDescent="0.3">
      <c r="A68" s="23" t="s">
        <v>179</v>
      </c>
      <c r="B68" s="22"/>
    </row>
    <row r="69" spans="1:6" ht="16.5" thickBot="1" x14ac:dyDescent="0.3">
      <c r="A69" s="23" t="s">
        <v>180</v>
      </c>
      <c r="B69" s="22"/>
    </row>
    <row r="70" spans="1:6" ht="16.5" thickBot="1" x14ac:dyDescent="0.3">
      <c r="A70" s="23" t="s">
        <v>171</v>
      </c>
      <c r="B70" s="22"/>
    </row>
    <row r="71" spans="1:6" ht="174" thickBot="1" x14ac:dyDescent="0.3">
      <c r="A71" s="21" t="s">
        <v>163</v>
      </c>
      <c r="B71" s="22"/>
      <c r="F71" s="27" t="s">
        <v>230</v>
      </c>
    </row>
    <row r="72" spans="1:6" ht="16.5" thickBot="1" x14ac:dyDescent="0.3">
      <c r="A72" s="23"/>
      <c r="B72" s="22"/>
    </row>
    <row r="73" spans="1:6" ht="16.5" thickBot="1" x14ac:dyDescent="0.3">
      <c r="A73" s="21" t="s">
        <v>164</v>
      </c>
      <c r="B73" s="22"/>
    </row>
    <row r="74" spans="1:6" ht="16.5" thickBot="1" x14ac:dyDescent="0.3">
      <c r="A74" s="23" t="s">
        <v>179</v>
      </c>
      <c r="B74" s="22"/>
    </row>
    <row r="75" spans="1:6" ht="16.5" thickBot="1" x14ac:dyDescent="0.3">
      <c r="A75" s="23" t="s">
        <v>180</v>
      </c>
      <c r="B75" s="22"/>
    </row>
    <row r="76" spans="1:6" ht="16.5" thickBot="1" x14ac:dyDescent="0.3">
      <c r="A76" s="23" t="s">
        <v>171</v>
      </c>
      <c r="B76" s="22"/>
    </row>
    <row r="77" spans="1:6" ht="16.5" thickBot="1" x14ac:dyDescent="0.3">
      <c r="A77" s="21" t="s">
        <v>165</v>
      </c>
      <c r="B77" s="22"/>
    </row>
    <row r="78" spans="1:6" ht="16.5" thickBot="1" x14ac:dyDescent="0.3">
      <c r="A78" s="23"/>
      <c r="B78" s="22"/>
    </row>
    <row r="79" spans="1:6" ht="16.5" thickBot="1" x14ac:dyDescent="0.3">
      <c r="A79" s="21" t="s">
        <v>166</v>
      </c>
      <c r="B79" s="22"/>
    </row>
    <row r="80" spans="1:6" ht="16.5" thickBot="1" x14ac:dyDescent="0.3">
      <c r="A80" s="23" t="s">
        <v>179</v>
      </c>
      <c r="B80" s="22"/>
    </row>
    <row r="81" spans="1:2" ht="16.5" thickBot="1" x14ac:dyDescent="0.3">
      <c r="A81" s="23" t="s">
        <v>180</v>
      </c>
      <c r="B81" s="22"/>
    </row>
    <row r="82" spans="1:2" ht="16.5" thickBot="1" x14ac:dyDescent="0.3">
      <c r="A82" s="23" t="s">
        <v>171</v>
      </c>
      <c r="B82" s="22"/>
    </row>
    <row r="83" spans="1:2" ht="16.5" thickBot="1" x14ac:dyDescent="0.3">
      <c r="A83" s="21" t="s">
        <v>167</v>
      </c>
      <c r="B83" s="22"/>
    </row>
    <row r="84" spans="1:2" ht="32.25" thickBot="1" x14ac:dyDescent="0.3">
      <c r="A84" s="21" t="s">
        <v>231</v>
      </c>
      <c r="B84" s="97">
        <f>B14+B33+B59+B83</f>
        <v>726.49961932599956</v>
      </c>
    </row>
  </sheetData>
  <mergeCells count="12">
    <mergeCell ref="A6:A7"/>
    <mergeCell ref="A12:A13"/>
    <mergeCell ref="B37:B38"/>
    <mergeCell ref="B39:B42"/>
    <mergeCell ref="B47:B48"/>
    <mergeCell ref="B49:B52"/>
    <mergeCell ref="B10:B11"/>
    <mergeCell ref="B12:B13"/>
    <mergeCell ref="B19:B20"/>
    <mergeCell ref="B21:B24"/>
    <mergeCell ref="B27:B28"/>
    <mergeCell ref="B29:B3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79A62-9DD2-4E8A-BAF1-8E32D5B98D87}">
  <dimension ref="A1:F112"/>
  <sheetViews>
    <sheetView rightToLeft="1" topLeftCell="A68" workbookViewId="0">
      <selection activeCell="B82" sqref="B82:B87"/>
    </sheetView>
  </sheetViews>
  <sheetFormatPr defaultColWidth="9" defaultRowHeight="15.75" x14ac:dyDescent="0.2"/>
  <cols>
    <col min="1" max="1" width="36.625" style="11" customWidth="1"/>
    <col min="2" max="2" width="16.625" style="11" customWidth="1"/>
    <col min="3" max="5" width="9" style="11"/>
    <col min="6" max="6" width="130" style="11" customWidth="1"/>
    <col min="7" max="16384" width="9" style="11"/>
  </cols>
  <sheetData>
    <row r="1" spans="1:6" ht="142.5" thickBot="1" x14ac:dyDescent="0.25">
      <c r="A1" s="18" t="s">
        <v>315</v>
      </c>
      <c r="B1" s="28" t="s">
        <v>189</v>
      </c>
      <c r="F1" s="27" t="s">
        <v>232</v>
      </c>
    </row>
    <row r="2" spans="1:6" ht="45" customHeight="1" thickBot="1" x14ac:dyDescent="0.25">
      <c r="A2" s="21" t="s">
        <v>190</v>
      </c>
      <c r="B2" s="29"/>
    </row>
    <row r="3" spans="1:6" ht="16.5" thickBot="1" x14ac:dyDescent="0.25">
      <c r="A3" s="23" t="s">
        <v>179</v>
      </c>
      <c r="B3" s="29"/>
    </row>
    <row r="4" spans="1:6" x14ac:dyDescent="0.2">
      <c r="A4" s="24" t="s">
        <v>180</v>
      </c>
      <c r="B4" s="107"/>
    </row>
    <row r="5" spans="1:6" ht="16.5" thickBot="1" x14ac:dyDescent="0.25">
      <c r="A5" s="23" t="s">
        <v>170</v>
      </c>
      <c r="B5" s="108"/>
    </row>
    <row r="6" spans="1:6" x14ac:dyDescent="0.2">
      <c r="A6" s="24" t="s">
        <v>171</v>
      </c>
      <c r="B6" s="107"/>
    </row>
    <row r="7" spans="1:6" x14ac:dyDescent="0.2">
      <c r="A7" s="24" t="s">
        <v>191</v>
      </c>
      <c r="B7" s="111"/>
    </row>
    <row r="8" spans="1:6" x14ac:dyDescent="0.2">
      <c r="A8" s="24"/>
      <c r="B8" s="111"/>
    </row>
    <row r="9" spans="1:6" ht="16.5" thickBot="1" x14ac:dyDescent="0.25">
      <c r="A9" s="26"/>
      <c r="B9" s="108"/>
    </row>
    <row r="10" spans="1:6" ht="54.75" customHeight="1" thickBot="1" x14ac:dyDescent="0.25">
      <c r="A10" s="21" t="s">
        <v>192</v>
      </c>
      <c r="B10" s="29"/>
    </row>
    <row r="11" spans="1:6" ht="16.5" thickBot="1" x14ac:dyDescent="0.25">
      <c r="A11" s="23"/>
      <c r="B11" s="29"/>
    </row>
    <row r="12" spans="1:6" ht="43.5" customHeight="1" thickBot="1" x14ac:dyDescent="0.25">
      <c r="A12" s="21" t="s">
        <v>193</v>
      </c>
      <c r="B12" s="29"/>
    </row>
    <row r="13" spans="1:6" ht="16.5" thickBot="1" x14ac:dyDescent="0.25">
      <c r="A13" s="23" t="s">
        <v>179</v>
      </c>
      <c r="B13" s="29"/>
    </row>
    <row r="14" spans="1:6" x14ac:dyDescent="0.2">
      <c r="A14" s="112" t="s">
        <v>180</v>
      </c>
      <c r="B14" s="107"/>
    </row>
    <row r="15" spans="1:6" ht="16.5" thickBot="1" x14ac:dyDescent="0.25">
      <c r="A15" s="114"/>
      <c r="B15" s="108"/>
    </row>
    <row r="16" spans="1:6" x14ac:dyDescent="0.2">
      <c r="A16" s="24" t="s">
        <v>171</v>
      </c>
      <c r="B16" s="107"/>
    </row>
    <row r="17" spans="1:2" x14ac:dyDescent="0.2">
      <c r="A17" s="24" t="s">
        <v>194</v>
      </c>
      <c r="B17" s="111"/>
    </row>
    <row r="18" spans="1:2" x14ac:dyDescent="0.2">
      <c r="A18" s="24"/>
      <c r="B18" s="111"/>
    </row>
    <row r="19" spans="1:2" ht="16.5" thickBot="1" x14ac:dyDescent="0.25">
      <c r="A19" s="23"/>
      <c r="B19" s="108"/>
    </row>
    <row r="20" spans="1:2" ht="47.25" customHeight="1" thickBot="1" x14ac:dyDescent="0.25">
      <c r="A20" s="21" t="s">
        <v>195</v>
      </c>
      <c r="B20" s="29"/>
    </row>
    <row r="21" spans="1:2" ht="16.5" thickBot="1" x14ac:dyDescent="0.25">
      <c r="A21" s="21"/>
      <c r="B21" s="29"/>
    </row>
    <row r="22" spans="1:2" ht="16.5" thickBot="1" x14ac:dyDescent="0.25">
      <c r="A22" s="21" t="s">
        <v>196</v>
      </c>
      <c r="B22" s="29"/>
    </row>
    <row r="23" spans="1:2" ht="16.5" thickBot="1" x14ac:dyDescent="0.25">
      <c r="A23" s="23" t="s">
        <v>179</v>
      </c>
      <c r="B23" s="29"/>
    </row>
    <row r="24" spans="1:2" x14ac:dyDescent="0.2">
      <c r="A24" s="24" t="s">
        <v>180</v>
      </c>
      <c r="B24" s="107"/>
    </row>
    <row r="25" spans="1:2" ht="16.5" thickBot="1" x14ac:dyDescent="0.25">
      <c r="A25" s="23" t="s">
        <v>172</v>
      </c>
      <c r="B25" s="108"/>
    </row>
    <row r="26" spans="1:2" x14ac:dyDescent="0.2">
      <c r="A26" s="112" t="s">
        <v>171</v>
      </c>
      <c r="B26" s="107"/>
    </row>
    <row r="27" spans="1:2" x14ac:dyDescent="0.2">
      <c r="A27" s="113"/>
      <c r="B27" s="111"/>
    </row>
    <row r="28" spans="1:2" ht="16.5" thickBot="1" x14ac:dyDescent="0.25">
      <c r="A28" s="114"/>
      <c r="B28" s="108"/>
    </row>
    <row r="29" spans="1:2" ht="44.25" customHeight="1" thickBot="1" x14ac:dyDescent="0.25">
      <c r="A29" s="21" t="s">
        <v>197</v>
      </c>
      <c r="B29" s="29"/>
    </row>
    <row r="30" spans="1:2" ht="16.5" thickBot="1" x14ac:dyDescent="0.25">
      <c r="A30" s="23"/>
      <c r="B30" s="29"/>
    </row>
    <row r="31" spans="1:2" ht="16.5" thickBot="1" x14ac:dyDescent="0.25">
      <c r="A31" s="21" t="s">
        <v>198</v>
      </c>
      <c r="B31" s="29"/>
    </row>
    <row r="32" spans="1:2" ht="16.5" thickBot="1" x14ac:dyDescent="0.25">
      <c r="A32" s="23" t="s">
        <v>179</v>
      </c>
      <c r="B32" s="29"/>
    </row>
    <row r="33" spans="1:2" x14ac:dyDescent="0.2">
      <c r="A33" s="24" t="s">
        <v>180</v>
      </c>
      <c r="B33" s="107"/>
    </row>
    <row r="34" spans="1:2" ht="16.5" thickBot="1" x14ac:dyDescent="0.25">
      <c r="A34" s="23" t="s">
        <v>175</v>
      </c>
      <c r="B34" s="108"/>
    </row>
    <row r="35" spans="1:2" x14ac:dyDescent="0.2">
      <c r="A35" s="24" t="s">
        <v>171</v>
      </c>
      <c r="B35" s="107"/>
    </row>
    <row r="36" spans="1:2" x14ac:dyDescent="0.2">
      <c r="A36" s="24" t="s">
        <v>176</v>
      </c>
      <c r="B36" s="111"/>
    </row>
    <row r="37" spans="1:2" x14ac:dyDescent="0.2">
      <c r="A37" s="24"/>
      <c r="B37" s="111"/>
    </row>
    <row r="38" spans="1:2" ht="16.5" thickBot="1" x14ac:dyDescent="0.25">
      <c r="A38" s="26"/>
      <c r="B38" s="108"/>
    </row>
    <row r="39" spans="1:2" ht="16.5" thickBot="1" x14ac:dyDescent="0.25">
      <c r="A39" s="21" t="s">
        <v>199</v>
      </c>
      <c r="B39" s="29"/>
    </row>
    <row r="40" spans="1:2" ht="16.5" thickBot="1" x14ac:dyDescent="0.25">
      <c r="A40" s="23"/>
      <c r="B40" s="29"/>
    </row>
    <row r="41" spans="1:2" ht="87" customHeight="1" thickBot="1" x14ac:dyDescent="0.25">
      <c r="A41" s="21" t="s">
        <v>200</v>
      </c>
      <c r="B41" s="92"/>
    </row>
    <row r="42" spans="1:2" ht="16.5" thickBot="1" x14ac:dyDescent="0.25">
      <c r="A42" s="23" t="s">
        <v>317</v>
      </c>
      <c r="B42" s="102">
        <v>2.0539100000000001</v>
      </c>
    </row>
    <row r="43" spans="1:2" ht="16.5" thickBot="1" x14ac:dyDescent="0.25">
      <c r="A43" s="23" t="s">
        <v>318</v>
      </c>
      <c r="B43" s="102">
        <v>7.2999999999999298E-3</v>
      </c>
    </row>
    <row r="44" spans="1:2" ht="16.5" thickBot="1" x14ac:dyDescent="0.25">
      <c r="A44" s="23" t="s">
        <v>327</v>
      </c>
      <c r="B44" s="102">
        <v>12.313459999999999</v>
      </c>
    </row>
    <row r="45" spans="1:2" ht="16.5" thickBot="1" x14ac:dyDescent="0.25">
      <c r="A45" s="23" t="s">
        <v>285</v>
      </c>
      <c r="B45" s="102">
        <v>0.24790999999999985</v>
      </c>
    </row>
    <row r="46" spans="1:2" ht="16.5" thickBot="1" x14ac:dyDescent="0.25">
      <c r="A46" s="23" t="s">
        <v>326</v>
      </c>
      <c r="B46" s="102">
        <v>1.5826099999999999</v>
      </c>
    </row>
    <row r="47" spans="1:2" ht="16.5" thickBot="1" x14ac:dyDescent="0.25">
      <c r="A47" s="23" t="s">
        <v>335</v>
      </c>
      <c r="B47" s="102">
        <v>1.09616</v>
      </c>
    </row>
    <row r="48" spans="1:2" ht="16.5" thickBot="1" x14ac:dyDescent="0.25">
      <c r="A48" s="23" t="s">
        <v>325</v>
      </c>
      <c r="B48" s="102">
        <v>0.71113999999999999</v>
      </c>
    </row>
    <row r="49" spans="1:2" ht="16.5" thickBot="1" x14ac:dyDescent="0.25">
      <c r="A49" s="23" t="s">
        <v>336</v>
      </c>
      <c r="B49" s="102">
        <v>1.0264</v>
      </c>
    </row>
    <row r="50" spans="1:2" ht="16.5" thickBot="1" x14ac:dyDescent="0.25">
      <c r="A50" s="23" t="s">
        <v>329</v>
      </c>
      <c r="B50" s="102">
        <v>5.2199999999999996E-2</v>
      </c>
    </row>
    <row r="51" spans="1:2" ht="16.5" thickBot="1" x14ac:dyDescent="0.25">
      <c r="A51" s="23" t="s">
        <v>319</v>
      </c>
      <c r="B51" s="102">
        <v>0.62461999999999895</v>
      </c>
    </row>
    <row r="52" spans="1:2" ht="16.5" thickBot="1" x14ac:dyDescent="0.25">
      <c r="A52" s="23" t="s">
        <v>320</v>
      </c>
      <c r="B52" s="102">
        <v>7.8339999999999993E-2</v>
      </c>
    </row>
    <row r="53" spans="1:2" ht="16.5" customHeight="1" thickBot="1" x14ac:dyDescent="0.25">
      <c r="A53" s="23" t="s">
        <v>324</v>
      </c>
      <c r="B53" s="102">
        <v>1.7053199999999999</v>
      </c>
    </row>
    <row r="54" spans="1:2" ht="16.5" thickBot="1" x14ac:dyDescent="0.25">
      <c r="A54" s="23" t="s">
        <v>321</v>
      </c>
      <c r="B54" s="102">
        <v>7.3785300000000102</v>
      </c>
    </row>
    <row r="55" spans="1:2" ht="16.5" customHeight="1" thickBot="1" x14ac:dyDescent="0.25">
      <c r="A55" s="23" t="s">
        <v>330</v>
      </c>
      <c r="B55" s="102">
        <v>9.5429700000000004</v>
      </c>
    </row>
    <row r="56" spans="1:2" ht="16.5" customHeight="1" thickBot="1" x14ac:dyDescent="0.25">
      <c r="A56" s="23" t="s">
        <v>322</v>
      </c>
      <c r="B56" s="102">
        <v>3.24187</v>
      </c>
    </row>
    <row r="57" spans="1:2" ht="16.5" thickBot="1" x14ac:dyDescent="0.25">
      <c r="A57" s="23" t="s">
        <v>286</v>
      </c>
      <c r="B57" s="102">
        <v>14.55261</v>
      </c>
    </row>
    <row r="58" spans="1:2" ht="16.5" thickBot="1" x14ac:dyDescent="0.25">
      <c r="A58" s="23" t="s">
        <v>287</v>
      </c>
      <c r="B58" s="102">
        <v>13.464220000000012</v>
      </c>
    </row>
    <row r="59" spans="1:2" ht="16.5" thickBot="1" x14ac:dyDescent="0.25">
      <c r="A59" s="23" t="s">
        <v>331</v>
      </c>
      <c r="B59" s="103">
        <v>1.5127200000000001</v>
      </c>
    </row>
    <row r="60" spans="1:2" ht="16.5" thickBot="1" x14ac:dyDescent="0.25">
      <c r="A60" s="23" t="s">
        <v>307</v>
      </c>
      <c r="B60" s="103">
        <v>8.7678200000000022</v>
      </c>
    </row>
    <row r="61" spans="1:2" ht="16.5" thickBot="1" x14ac:dyDescent="0.25">
      <c r="A61" s="23" t="s">
        <v>288</v>
      </c>
      <c r="B61" s="103">
        <v>10.27739</v>
      </c>
    </row>
    <row r="62" spans="1:2" ht="16.5" thickBot="1" x14ac:dyDescent="0.25">
      <c r="A62" s="23" t="s">
        <v>316</v>
      </c>
      <c r="B62" s="103">
        <v>10.09334</v>
      </c>
    </row>
    <row r="63" spans="1:2" ht="16.5" thickBot="1" x14ac:dyDescent="0.25">
      <c r="A63" s="23" t="s">
        <v>310</v>
      </c>
      <c r="B63" s="103">
        <v>3.8116599999999998</v>
      </c>
    </row>
    <row r="64" spans="1:2" ht="16.5" thickBot="1" x14ac:dyDescent="0.25">
      <c r="A64" s="23" t="s">
        <v>323</v>
      </c>
      <c r="B64" s="103">
        <v>1.35341</v>
      </c>
    </row>
    <row r="65" spans="1:2" ht="16.5" thickBot="1" x14ac:dyDescent="0.25">
      <c r="A65" s="23" t="s">
        <v>337</v>
      </c>
      <c r="B65" s="103">
        <v>5.2130000000000003E-2</v>
      </c>
    </row>
    <row r="66" spans="1:2" ht="16.5" thickBot="1" x14ac:dyDescent="0.25">
      <c r="A66" s="23" t="s">
        <v>308</v>
      </c>
      <c r="B66" s="103">
        <v>5.9576999999999991</v>
      </c>
    </row>
    <row r="67" spans="1:2" ht="16.5" thickBot="1" x14ac:dyDescent="0.25">
      <c r="A67" s="23" t="s">
        <v>282</v>
      </c>
      <c r="B67" s="103">
        <v>27.590110000000006</v>
      </c>
    </row>
    <row r="68" spans="1:2" ht="16.5" thickBot="1" x14ac:dyDescent="0.25">
      <c r="A68" s="23" t="s">
        <v>338</v>
      </c>
      <c r="B68" s="103">
        <v>1.9710000000000002E-2</v>
      </c>
    </row>
    <row r="69" spans="1:2" ht="16.5" thickBot="1" x14ac:dyDescent="0.25">
      <c r="A69" s="23" t="s">
        <v>309</v>
      </c>
      <c r="B69" s="103">
        <v>23.225450000000006</v>
      </c>
    </row>
    <row r="70" spans="1:2" ht="16.5" thickBot="1" x14ac:dyDescent="0.25">
      <c r="A70" s="23" t="s">
        <v>289</v>
      </c>
      <c r="B70" s="103">
        <v>1.1776500000000012</v>
      </c>
    </row>
    <row r="71" spans="1:2" ht="16.5" thickBot="1" x14ac:dyDescent="0.25">
      <c r="A71" s="23" t="s">
        <v>283</v>
      </c>
      <c r="B71" s="103">
        <v>15.343879999999988</v>
      </c>
    </row>
    <row r="72" spans="1:2" ht="16.5" thickBot="1" x14ac:dyDescent="0.25">
      <c r="A72" s="23" t="s">
        <v>284</v>
      </c>
      <c r="B72" s="103">
        <v>52.230189999999979</v>
      </c>
    </row>
    <row r="73" spans="1:2" ht="16.5" thickBot="1" x14ac:dyDescent="0.25">
      <c r="A73" s="106" t="s">
        <v>285</v>
      </c>
      <c r="B73" s="103">
        <v>4.4408399999999997</v>
      </c>
    </row>
    <row r="74" spans="1:2" ht="16.5" thickBot="1" x14ac:dyDescent="0.25">
      <c r="A74" s="23" t="s">
        <v>333</v>
      </c>
      <c r="B74" s="103">
        <v>0.56653999999999904</v>
      </c>
    </row>
    <row r="75" spans="1:2" ht="16.5" thickBot="1" x14ac:dyDescent="0.25">
      <c r="A75" s="23" t="s">
        <v>334</v>
      </c>
      <c r="B75" s="103">
        <v>0.40542</v>
      </c>
    </row>
    <row r="76" spans="1:2" ht="16.5" thickBot="1" x14ac:dyDescent="0.25">
      <c r="A76" s="106" t="s">
        <v>332</v>
      </c>
      <c r="B76" s="103">
        <v>40.392220000000002</v>
      </c>
    </row>
    <row r="77" spans="1:2" ht="16.5" thickBot="1" x14ac:dyDescent="0.25">
      <c r="A77" s="23" t="s">
        <v>331</v>
      </c>
      <c r="B77" s="103">
        <v>0.43294999999999995</v>
      </c>
    </row>
    <row r="78" spans="1:2" ht="16.5" thickBot="1" x14ac:dyDescent="0.25">
      <c r="A78" s="23" t="s">
        <v>328</v>
      </c>
      <c r="B78" s="103">
        <v>2.3673099999999998</v>
      </c>
    </row>
    <row r="79" spans="1:2" ht="16.5" thickBot="1" x14ac:dyDescent="0.25">
      <c r="A79" s="21" t="s">
        <v>201</v>
      </c>
      <c r="B79" s="104">
        <f>SUM(B42:B78)</f>
        <v>279.69800999999995</v>
      </c>
    </row>
    <row r="80" spans="1:2" ht="16.5" thickBot="1" x14ac:dyDescent="0.25">
      <c r="A80" s="21"/>
      <c r="B80" s="29"/>
    </row>
    <row r="81" spans="1:2" ht="100.5" customHeight="1" thickBot="1" x14ac:dyDescent="0.25">
      <c r="A81" s="21" t="s">
        <v>202</v>
      </c>
      <c r="B81" s="29"/>
    </row>
    <row r="82" spans="1:2" ht="16.5" thickBot="1" x14ac:dyDescent="0.25">
      <c r="A82" s="23" t="s">
        <v>282</v>
      </c>
      <c r="B82" s="100">
        <v>4.6100899999999996</v>
      </c>
    </row>
    <row r="83" spans="1:2" ht="16.5" thickBot="1" x14ac:dyDescent="0.25">
      <c r="A83" s="23" t="s">
        <v>338</v>
      </c>
      <c r="B83" s="100">
        <v>0.20977000000000001</v>
      </c>
    </row>
    <row r="84" spans="1:2" ht="16.5" thickBot="1" x14ac:dyDescent="0.25">
      <c r="A84" s="23" t="s">
        <v>309</v>
      </c>
      <c r="B84" s="100">
        <v>5.2605299999999984</v>
      </c>
    </row>
    <row r="85" spans="1:2" ht="16.5" thickBot="1" x14ac:dyDescent="0.25">
      <c r="A85" s="23" t="s">
        <v>289</v>
      </c>
      <c r="B85" s="100">
        <v>0.23402000000000001</v>
      </c>
    </row>
    <row r="86" spans="1:2" ht="16.5" thickBot="1" x14ac:dyDescent="0.25">
      <c r="A86" s="23" t="s">
        <v>283</v>
      </c>
      <c r="B86" s="100">
        <v>13.728279999999991</v>
      </c>
    </row>
    <row r="87" spans="1:2" ht="16.5" thickBot="1" x14ac:dyDescent="0.25">
      <c r="A87" s="23" t="s">
        <v>284</v>
      </c>
      <c r="B87" s="100">
        <v>3.3967700000000001</v>
      </c>
    </row>
    <row r="88" spans="1:2" ht="16.5" thickBot="1" x14ac:dyDescent="0.25">
      <c r="A88" s="21" t="s">
        <v>203</v>
      </c>
      <c r="B88" s="101">
        <f>SUM(B82:B87)</f>
        <v>27.439459999999986</v>
      </c>
    </row>
    <row r="89" spans="1:2" ht="16.5" thickBot="1" x14ac:dyDescent="0.25">
      <c r="A89" s="21"/>
      <c r="B89" s="29"/>
    </row>
    <row r="90" spans="1:2" ht="76.5" customHeight="1" x14ac:dyDescent="0.2">
      <c r="A90" s="109" t="s">
        <v>204</v>
      </c>
      <c r="B90" s="107"/>
    </row>
    <row r="91" spans="1:2" ht="16.5" thickBot="1" x14ac:dyDescent="0.25">
      <c r="A91" s="110"/>
      <c r="B91" s="108"/>
    </row>
    <row r="92" spans="1:2" ht="16.5" thickBot="1" x14ac:dyDescent="0.25">
      <c r="A92" s="21" t="s">
        <v>205</v>
      </c>
      <c r="B92" s="29"/>
    </row>
    <row r="93" spans="1:2" ht="16.5" thickBot="1" x14ac:dyDescent="0.25">
      <c r="A93" s="23" t="s">
        <v>206</v>
      </c>
      <c r="B93" s="29"/>
    </row>
    <row r="94" spans="1:2" ht="16.5" thickBot="1" x14ac:dyDescent="0.25">
      <c r="A94" s="23" t="s">
        <v>207</v>
      </c>
      <c r="B94" s="29">
        <v>0</v>
      </c>
    </row>
    <row r="95" spans="1:2" ht="16.5" thickBot="1" x14ac:dyDescent="0.25">
      <c r="A95" s="23" t="s">
        <v>171</v>
      </c>
      <c r="B95" s="29">
        <v>0</v>
      </c>
    </row>
    <row r="96" spans="1:2" ht="57.75" customHeight="1" thickBot="1" x14ac:dyDescent="0.25">
      <c r="A96" s="21" t="s">
        <v>208</v>
      </c>
      <c r="B96" s="29">
        <f>SUM(B94:B95)</f>
        <v>0</v>
      </c>
    </row>
    <row r="97" spans="1:2" ht="16.5" thickBot="1" x14ac:dyDescent="0.25">
      <c r="A97" s="21"/>
      <c r="B97" s="29"/>
    </row>
    <row r="98" spans="1:2" ht="81.75" customHeight="1" x14ac:dyDescent="0.2">
      <c r="A98" s="109" t="s">
        <v>209</v>
      </c>
      <c r="B98" s="107"/>
    </row>
    <row r="99" spans="1:2" ht="16.5" thickBot="1" x14ac:dyDescent="0.25">
      <c r="A99" s="110"/>
      <c r="B99" s="108"/>
    </row>
    <row r="100" spans="1:2" ht="16.5" thickBot="1" x14ac:dyDescent="0.25">
      <c r="A100" s="23"/>
      <c r="B100" s="29">
        <v>0</v>
      </c>
    </row>
    <row r="101" spans="1:2" ht="16.5" thickBot="1" x14ac:dyDescent="0.25">
      <c r="A101" s="23"/>
      <c r="B101" s="29">
        <v>0</v>
      </c>
    </row>
    <row r="102" spans="1:2" ht="16.5" thickBot="1" x14ac:dyDescent="0.25">
      <c r="A102" s="23" t="s">
        <v>171</v>
      </c>
      <c r="B102" s="29"/>
    </row>
    <row r="103" spans="1:2" ht="56.25" customHeight="1" thickBot="1" x14ac:dyDescent="0.25">
      <c r="A103" s="21" t="s">
        <v>210</v>
      </c>
      <c r="B103" s="29">
        <f>SUM(B100:B102)</f>
        <v>0</v>
      </c>
    </row>
    <row r="104" spans="1:2" ht="16.5" thickBot="1" x14ac:dyDescent="0.25">
      <c r="A104" s="23"/>
      <c r="B104" s="29"/>
    </row>
    <row r="105" spans="1:2" ht="40.5" customHeight="1" thickBot="1" x14ac:dyDescent="0.25">
      <c r="A105" s="21" t="s">
        <v>211</v>
      </c>
      <c r="B105" s="29"/>
    </row>
    <row r="106" spans="1:2" ht="16.5" thickBot="1" x14ac:dyDescent="0.25">
      <c r="A106" s="23" t="s">
        <v>206</v>
      </c>
      <c r="B106" s="29"/>
    </row>
    <row r="107" spans="1:2" ht="16.5" thickBot="1" x14ac:dyDescent="0.25">
      <c r="A107" s="23" t="s">
        <v>212</v>
      </c>
      <c r="B107" s="29"/>
    </row>
    <row r="108" spans="1:2" ht="16.5" thickBot="1" x14ac:dyDescent="0.25">
      <c r="A108" s="23" t="s">
        <v>171</v>
      </c>
      <c r="B108" s="29"/>
    </row>
    <row r="109" spans="1:2" ht="45" customHeight="1" thickBot="1" x14ac:dyDescent="0.25">
      <c r="A109" s="21" t="s">
        <v>213</v>
      </c>
      <c r="B109" s="29">
        <f>SUM(B106:B108)</f>
        <v>0</v>
      </c>
    </row>
    <row r="110" spans="1:2" ht="16.5" thickBot="1" x14ac:dyDescent="0.25">
      <c r="A110" s="21"/>
      <c r="B110" s="29"/>
    </row>
    <row r="111" spans="1:2" ht="16.5" thickBot="1" x14ac:dyDescent="0.25">
      <c r="A111" s="21" t="s">
        <v>214</v>
      </c>
      <c r="B111" s="99">
        <f>B109+B103+B96+B88+B79+B39+B29+B20+B10</f>
        <v>307.13746999999995</v>
      </c>
    </row>
    <row r="112" spans="1:2" ht="16.5" thickBot="1" x14ac:dyDescent="0.25">
      <c r="A112" s="21" t="s">
        <v>215</v>
      </c>
      <c r="B112" s="105">
        <f>+'נספח 1 - דיווח על הוצאות ישירות'!B27</f>
        <v>633190.92304000002</v>
      </c>
    </row>
  </sheetData>
  <mergeCells count="14">
    <mergeCell ref="B24:B25"/>
    <mergeCell ref="B4:B5"/>
    <mergeCell ref="B6:B9"/>
    <mergeCell ref="B14:B15"/>
    <mergeCell ref="A14:A15"/>
    <mergeCell ref="B16:B19"/>
    <mergeCell ref="B98:B99"/>
    <mergeCell ref="A98:A99"/>
    <mergeCell ref="B26:B28"/>
    <mergeCell ref="A26:A28"/>
    <mergeCell ref="B33:B34"/>
    <mergeCell ref="B35:B38"/>
    <mergeCell ref="B90:B91"/>
    <mergeCell ref="A90:A9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6</vt:i4>
      </vt:variant>
    </vt:vector>
  </HeadingPairs>
  <TitlesOfParts>
    <vt:vector size="6" baseType="lpstr">
      <vt:lpstr>בעלי תפקיד</vt:lpstr>
      <vt:lpstr>דיווחים לרשות</vt:lpstr>
      <vt:lpstr>דיווח לציבור על הוצאות ישירות </vt:lpstr>
      <vt:lpstr>נספח 1 - דיווח על הוצאות ישירות</vt:lpstr>
      <vt:lpstr>נספח 2 –עמלות והוצאות לא חיצוני</vt:lpstr>
      <vt:lpstr>נספח 3 - עמלות ניהול חיצוני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Sagit Abuchazira</dc:creator>
  <cp:lastModifiedBy>יהל שמעי</cp:lastModifiedBy>
  <cp:lastPrinted>2024-04-04T14:00:13Z</cp:lastPrinted>
  <dcterms:created xsi:type="dcterms:W3CDTF">2024-01-28T18:32:14Z</dcterms:created>
  <dcterms:modified xsi:type="dcterms:W3CDTF">2026-02-11T15:39:59Z</dcterms:modified>
</cp:coreProperties>
</file>