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דוח הוצאות ישירות אינפינטי 2025\הוצאות אינפינטי לשנת 2025\"/>
    </mc:Choice>
  </mc:AlternateContent>
  <bookViews>
    <workbookView xWindow="14100" yWindow="165" windowWidth="14430" windowHeight="15510" activeTab="2"/>
  </bookViews>
  <sheets>
    <sheet name="נספח 1" sheetId="1" r:id="rId1"/>
    <sheet name="נספח 2" sheetId="2" r:id="rId2"/>
    <sheet name="נספח 3" sheetId="3" r:id="rId3"/>
    <sheet name="1084" sheetId="4" r:id="rId4"/>
    <sheet name="1537" sheetId="5" r:id="rId5"/>
    <sheet name="1210" sheetId="6" r:id="rId6"/>
    <sheet name="11957" sheetId="7" r:id="rId7"/>
    <sheet name="2254" sheetId="8" r:id="rId8"/>
    <sheet name="13229" sheetId="9" r:id="rId9"/>
    <sheet name="14920" sheetId="10" r:id="rId10"/>
    <sheet name="14921" sheetId="11" r:id="rId11"/>
    <sheet name="14922" sheetId="12" r:id="rId1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1" i="3" l="1"/>
  <c r="B58" i="2"/>
  <c r="B16" i="2"/>
  <c r="B51" i="8"/>
  <c r="B45" i="1"/>
  <c r="B46" i="1"/>
  <c r="B32" i="1"/>
  <c r="B33" i="1"/>
  <c r="B23" i="1"/>
  <c r="B17" i="1"/>
  <c r="B13" i="1"/>
  <c r="B60" i="12" l="1"/>
  <c r="B40" i="12"/>
  <c r="B58" i="12" s="1"/>
  <c r="B31" i="12"/>
  <c r="B19" i="12"/>
  <c r="B15" i="12"/>
  <c r="B11" i="12"/>
  <c r="B60" i="11"/>
  <c r="B40" i="11"/>
  <c r="B51" i="11" s="1"/>
  <c r="B55" i="11" s="1"/>
  <c r="B31" i="11"/>
  <c r="B19" i="11"/>
  <c r="B15" i="11"/>
  <c r="B11" i="11"/>
  <c r="B60" i="10"/>
  <c r="B40" i="10"/>
  <c r="B58" i="10" s="1"/>
  <c r="B31" i="10"/>
  <c r="B19" i="10"/>
  <c r="B15" i="10"/>
  <c r="B11" i="10"/>
  <c r="B60" i="9"/>
  <c r="B40" i="9"/>
  <c r="B51" i="9" s="1"/>
  <c r="B55" i="9" s="1"/>
  <c r="B31" i="9"/>
  <c r="B19" i="9"/>
  <c r="B15" i="9"/>
  <c r="B11" i="9"/>
  <c r="B60" i="8"/>
  <c r="B40" i="8"/>
  <c r="B58" i="8" s="1"/>
  <c r="B31" i="8"/>
  <c r="B19" i="8"/>
  <c r="B15" i="8"/>
  <c r="B11" i="8"/>
  <c r="B60" i="7"/>
  <c r="B40" i="7"/>
  <c r="B58" i="7" s="1"/>
  <c r="B31" i="7"/>
  <c r="B19" i="7"/>
  <c r="B15" i="7"/>
  <c r="B11" i="7"/>
  <c r="B60" i="6"/>
  <c r="B40" i="6"/>
  <c r="B58" i="6" s="1"/>
  <c r="B31" i="6"/>
  <c r="B19" i="6"/>
  <c r="B15" i="6"/>
  <c r="B11" i="6"/>
  <c r="B29" i="6" s="1"/>
  <c r="B60" i="5"/>
  <c r="B40" i="5"/>
  <c r="B58" i="5" s="1"/>
  <c r="B31" i="5"/>
  <c r="B19" i="5"/>
  <c r="B15" i="5"/>
  <c r="B11" i="5"/>
  <c r="B60" i="4"/>
  <c r="B40" i="4"/>
  <c r="B58" i="4" s="1"/>
  <c r="B31" i="4"/>
  <c r="B19" i="4"/>
  <c r="B15" i="4"/>
  <c r="B11" i="4"/>
  <c r="B29" i="4" s="1"/>
  <c r="B92" i="3"/>
  <c r="B84" i="3"/>
  <c r="B78" i="3"/>
  <c r="B73" i="3"/>
  <c r="B67" i="3"/>
  <c r="B31" i="3"/>
  <c r="B25" i="3"/>
  <c r="B19" i="3"/>
  <c r="B14" i="3"/>
  <c r="B56" i="2"/>
  <c r="B50" i="2"/>
  <c r="B42" i="2"/>
  <c r="B36" i="2"/>
  <c r="B30" i="2"/>
  <c r="B19" i="2"/>
  <c r="B60" i="1"/>
  <c r="B40" i="1"/>
  <c r="B58" i="1" s="1"/>
  <c r="B31" i="1"/>
  <c r="B19" i="1"/>
  <c r="B15" i="1"/>
  <c r="B11" i="1"/>
  <c r="B29" i="12" l="1"/>
  <c r="B29" i="9"/>
  <c r="B35" i="9" s="1"/>
  <c r="B68" i="9" s="1"/>
  <c r="B58" i="11"/>
  <c r="B29" i="8"/>
  <c r="B29" i="1"/>
  <c r="B35" i="1" s="1"/>
  <c r="B68" i="1" s="1"/>
  <c r="B86" i="3"/>
  <c r="B29" i="5"/>
  <c r="B62" i="5" s="1"/>
  <c r="B64" i="5" s="1"/>
  <c r="B29" i="7"/>
  <c r="B62" i="7" s="1"/>
  <c r="B64" i="7" s="1"/>
  <c r="B29" i="10"/>
  <c r="B62" i="10" s="1"/>
  <c r="B64" i="10" s="1"/>
  <c r="B29" i="11"/>
  <c r="B62" i="11" s="1"/>
  <c r="B64" i="11" s="1"/>
  <c r="B62" i="12"/>
  <c r="B64" i="12" s="1"/>
  <c r="B35" i="12"/>
  <c r="B68" i="12" s="1"/>
  <c r="B35" i="8"/>
  <c r="B68" i="8" s="1"/>
  <c r="B62" i="8"/>
  <c r="B64" i="8" s="1"/>
  <c r="B35" i="6"/>
  <c r="B68" i="6" s="1"/>
  <c r="B62" i="6"/>
  <c r="B64" i="6" s="1"/>
  <c r="B35" i="4"/>
  <c r="B68" i="4" s="1"/>
  <c r="B62" i="4"/>
  <c r="B64" i="4" s="1"/>
  <c r="B51" i="6"/>
  <c r="B55" i="6" s="1"/>
  <c r="B58" i="9"/>
  <c r="B51" i="12"/>
  <c r="B55" i="12" s="1"/>
  <c r="B51" i="4"/>
  <c r="B55" i="4" s="1"/>
  <c r="B51" i="7"/>
  <c r="B55" i="7" s="1"/>
  <c r="B51" i="10"/>
  <c r="B55" i="10" s="1"/>
  <c r="B51" i="5"/>
  <c r="B55" i="5" s="1"/>
  <c r="B51" i="1"/>
  <c r="B55" i="1" s="1"/>
  <c r="B55" i="8"/>
  <c r="B62" i="1" l="1"/>
  <c r="B64" i="1" s="1"/>
  <c r="B35" i="11"/>
  <c r="B68" i="11" s="1"/>
  <c r="B35" i="10"/>
  <c r="B68" i="10" s="1"/>
  <c r="B62" i="9"/>
  <c r="B64" i="9" s="1"/>
  <c r="B35" i="7"/>
  <c r="B68" i="7" s="1"/>
  <c r="B35" i="5"/>
  <c r="B68" i="5" s="1"/>
</calcChain>
</file>

<file path=xl/sharedStrings.xml><?xml version="1.0" encoding="utf-8"?>
<sst xmlns="http://schemas.openxmlformats.org/spreadsheetml/2006/main" count="598" uniqueCount="130">
  <si>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</si>
  <si>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31/12/2025</t>
  </si>
  <si>
    <t>שם החברה המנהלת: אינפיניטי השתלמות גמל ופנסיה</t>
  </si>
  <si>
    <t>שם הקופה המדווחת: אינפינטי השתלמות</t>
  </si>
  <si>
    <t>אלפי ₪</t>
  </si>
  <si>
    <t>הוצאות ישירות שאינן מסוג עמלת ניהול חיצוני</t>
  </si>
  <si>
    <t>1. סה"כ עמלות קניה ומכירה של ניירות ערך סחירים</t>
  </si>
  <si>
    <t>א. סך עמלות קניה ומכירה של ניירות ערך סחירים לצדדים קשורים</t>
  </si>
  <si>
    <t>ב. סך עמלות קניה ומכירה של ניירות ערך סחירים לצדדים שאינם קשורים</t>
  </si>
  <si>
    <t>2. סך הכל דמי שמירה בשל ניירות ערך סחירים וכל עמלה שגובה מי שמבצע את משמרות ניירות ניירות הערך (קסטודיאן)</t>
  </si>
  <si>
    <t>א. סך עמלות קסטודיאן לצדדים  קשורים</t>
  </si>
  <si>
    <t>ב. סך עמלות קסטודיאן לצדדים  שאינם קשורים</t>
  </si>
  <si>
    <t>3.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</si>
  <si>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</si>
  <si>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מקרקעין</t>
  </si>
  <si>
    <t>4. מסים החלים על משקיע מוסדי , על נכסיו , על הכנסותיו ועל עסקאות שנעשו בנכסיו</t>
  </si>
  <si>
    <t>5. סך הוצאות בעד ניהול תביעות</t>
  </si>
  <si>
    <t>6. סך ההוצאות בעד מתן משכנתאות</t>
  </si>
  <si>
    <t>7. סך הוצאות ישירות שאינן מסוג עמלות ניהול חיצוני (סכום סעיפים 1 עד 6)</t>
  </si>
  <si>
    <t>8. שווי ממוצע של נכסי הקופה או המסלול (ממוצע פשוט של סעיפים 8א ו-8ב)</t>
  </si>
  <si>
    <t>א. השווי המשוערך של נכסי הקופה או המסלול נכון ליום 31 בדצמבר של שנת הכספים שהסתיימה 2025</t>
  </si>
  <si>
    <t>ב. השווי המשוערך של נכסי הקופה או המסלול נכול ליום 31 בדצמבר של שנת הכספים שהסתיימה 2024 או לתקופה אחרת לפי העניין</t>
  </si>
  <si>
    <t>9. שיעור שנתי של הוצאות ישירות שאינן מסוג עמלת ניהול חיצוני (חלוקה של סעיף7 בסעיף 8)</t>
  </si>
  <si>
    <t>הוצאות ישירות מסוג עמלת ניהול חיצוני</t>
  </si>
  <si>
    <t>10. סך דמי ניהול משתנים - החלק מתשלום עמלת ניהול חיצוני שנגזר מתשואת הנכסים</t>
  </si>
  <si>
    <t>11. סה"כ הוצאות ישירות מסוג"עמלת ניהול חיצוני " (סכום סעיפים 11.א עד 11.ט)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</si>
  <si>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</si>
  <si>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</si>
  <si>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</si>
  <si>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</si>
  <si>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</si>
  <si>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ו. סך תשלומים בגין השקעה בקרנות סל כאשר 75 אחוזים לפחות מנכסי הקרן הם נכסים שלא הונפקו במדינת ישראל ואינם נסחרים או מוחזקים בה</t>
  </si>
  <si>
    <t>ז. סך תשלומים בגין השקעה בקרנות נאמנות ישראליות  כאשר 75 אחוזים לפחות מנכסי הקרן מושקעים בנכסים שלא 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</si>
  <si>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 הונפקו במדינת ישראל ואינם נסחרים או מוחזקים בה</t>
  </si>
  <si>
    <t>ט. סך תשלומים בגין השקעה בקרן טכנולוגיה עילית</t>
  </si>
  <si>
    <t>12. שיעור עמלת ניהול חיצוני בפועל לפני החזר, ככל שבוצע (חלוקה של סעיף 11 בסעיף 8.ב)</t>
  </si>
  <si>
    <t>13. שיעור מגבלת עמלת ניהול חיצוני שהמשקיע המוסדי הצהיר עליה עבור שנת הכספיים שהסתיימה</t>
  </si>
  <si>
    <t>14. ההפרש בין שיעור מגבלת עמלת ניהול חיצוני מוצהרת לבין שיעור עמלת ניהול חיצוני בפועל (סעיף 13 פחות סעיף 12)</t>
  </si>
  <si>
    <t>15.א סכום שהוחזר לחוסכים (אם הוחזר)</t>
  </si>
  <si>
    <t>15.ב שיעור עמלת ניהול חיצוני בפועל לאחר החזר (חלוקה של התוצאה של סעיף 11בניכוי סעיף 15א,בסעיף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</si>
  <si>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</si>
  <si>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</si>
  <si>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</si>
  <si>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הכול הוצאת ישירות (לצורך חישוב שיעור עלות שנתית צפויה)</t>
  </si>
  <si>
    <t>18. שיעור מגבלת עמלת ניהול חיצוני שהמשקיע המוסדי הצהיר עליה בהתאם לתקנה 2א לתקנות הוצאות ישירות עבור שנת הכספים הבאה 2026</t>
  </si>
  <si>
    <t>19. DE : שיעור הוצאות ישירות (סכום של סעיף 9 וסעיף 18)</t>
  </si>
  <si>
    <t>הופק בתוכנת פריים זהב, מהדורה 5.20.169, פריים מערכות, טלפון 03-7760600, www.primesys.co.il</t>
  </si>
  <si>
    <t>נספח 2 - פרוט עמלות והוצאות לשנה המסתיימת ביום: 31/12/2025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</si>
  <si>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</si>
  <si>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</si>
  <si>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</si>
  <si>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</si>
  <si>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</si>
  <si>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</si>
  <si>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</si>
  <si>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</si>
  <si>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</si>
  <si>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</si>
  <si>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</si>
  <si>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</si>
  <si>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</si>
  <si>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</si>
  <si>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</si>
  <si>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</si>
  <si>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</si>
  <si>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</si>
  <si>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מיסים החלים על הנכסים, ההכנסות והעסקאות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</si>
  <si>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</si>
  <si>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</si>
  <si>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</si>
  <si>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</si>
  <si>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 שאינן עמלות ניהול חיצוני</t>
  </si>
  <si>
    <t>נספח 3 - פירוט עמלות ניהול חיצוני לשנה המסתיימת ביום: 31/12/2025</t>
  </si>
  <si>
    <t>תשלום הנובע מהשקעה בקרנות השקעה בישראל</t>
  </si>
  <si>
    <t>סך תשלומים הנובעים מהשקעה בקרנות השקעה בחו"ל</t>
  </si>
  <si>
    <t>תשלום הנובע מהשקעה בקרנות השקעה בחו"ל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</si>
  <si>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</si>
  <si>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</si>
  <si>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</si>
  <si>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</si>
  <si>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75% לפחות מנכסי הקרן הם נכסים שלא שהונפקו במדינת ישראל ואינם נסחירים או מוחזקים בה</t>
  </si>
  <si>
    <t>סך תשלום למנהלי קרנות סל</t>
  </si>
  <si>
    <t>סך תשלומים בגין השקעה בקרן סל כאשר 75% לפחות מנכסי הקרן הם נכסים שהונפקו במדינת ישראל לפי מדדים שעליהם הורה הממונה ובתנאים שהורה</t>
  </si>
  <si>
    <t>ISHS PHLX SOX S</t>
  </si>
  <si>
    <t>VANGUARD S 50</t>
  </si>
  <si>
    <t>ISHARES DJ US H</t>
  </si>
  <si>
    <t>INVESCO EX SOLA</t>
  </si>
  <si>
    <t>VANECK VECTORS</t>
  </si>
  <si>
    <t>SPDR S AEROSP</t>
  </si>
  <si>
    <t>INVESCO QQQ TRU</t>
  </si>
  <si>
    <t>REAL ESTATE SEL</t>
  </si>
  <si>
    <t>INDUSTRIAL SELE</t>
  </si>
  <si>
    <t>INVESCO S 500</t>
  </si>
  <si>
    <t>ISHARES MSCI EM</t>
  </si>
  <si>
    <t>TECH SELEC SEC</t>
  </si>
  <si>
    <t>ISHARES RUSSELL</t>
  </si>
  <si>
    <t>SUSC LN</t>
  </si>
  <si>
    <t>ISHARES S GLB</t>
  </si>
  <si>
    <t>ISHARES DJ US T</t>
  </si>
  <si>
    <t>VANGURUARD INFO</t>
  </si>
  <si>
    <t>FIRST TRUST NAS</t>
  </si>
  <si>
    <t>VANGUARD TELECO</t>
  </si>
  <si>
    <t>FIDELITY INF</t>
  </si>
  <si>
    <t>FIDELITY CONS D</t>
  </si>
  <si>
    <t>INVESCO US COMM</t>
  </si>
  <si>
    <t>תשלום בגין השקעה בקרנות נאמנות ישראליות כאשר 75% לפחות מנכסי הקרן מושקעים בנכסים שלא הונפקו במדינת ישראל ואינם נסחרים או מוחזקים בה</t>
  </si>
  <si>
    <t>(1) מנהל קרנות א</t>
  </si>
  <si>
    <t>(2) מנהל קרנות ב</t>
  </si>
  <si>
    <t>תשלום בגין השקעה בקרנות נאמנות זרות כאשר 75% לפחות מנכסי בקרן מושקעים בנכסים שלא הונפקו במדינת ישראל ואינם נסחרים או מוחזקים בה</t>
  </si>
  <si>
    <t>תשלומים בגין השקעה בקרן טכנולוגיה עילית</t>
  </si>
  <si>
    <t>סך הכול עמלות ניהול חיצוני</t>
  </si>
  <si>
    <t>תשלום של דמי ניהול משתנים</t>
  </si>
  <si>
    <t>סך דמי ניהול משתנים</t>
  </si>
  <si>
    <t>סך הכל נכסים לסוף שנה קודמת</t>
  </si>
  <si>
    <t>שם הקופה המדווחת: אינפינטי השתלמות אשראי ואג"ח</t>
  </si>
  <si>
    <t>שם הקופה המדווחת: אינפיניטי השתלמות מסלול מניות</t>
  </si>
  <si>
    <t>שם הקופה המדווחת: אינפינטי השתלמות אג"ח ממשלות</t>
  </si>
  <si>
    <t>שם הקופה המדווחת: אינפינטי השתלמות אשראי ואג"ח עם מניות</t>
  </si>
  <si>
    <t>שם הקופה המדווחת: אינפיניטי השתלמות משולב סחיר</t>
  </si>
  <si>
    <t>שם הקופה המדווחת: אינפיניטי השתלמות כללי</t>
  </si>
  <si>
    <t>שם הקופה המדווחת: אינפיניטי השתלמות עוקב מדד 500 S</t>
  </si>
  <si>
    <t>שם הקופה המדווחת: אינפיניטי השתלמות עוקב מדדי מניות</t>
  </si>
  <si>
    <t>שם הקופה המדווחת: אינפיניטי השתלמות הלכה</t>
  </si>
  <si>
    <t>IBI</t>
  </si>
  <si>
    <t>ילין לפידות</t>
  </si>
  <si>
    <t>הראל</t>
  </si>
  <si>
    <t>מגדל</t>
  </si>
  <si>
    <t>מור</t>
  </si>
  <si>
    <t>קסם</t>
  </si>
  <si>
    <t>תכלית/מיטב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</si>
</sst>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##0.00%"/>
    <numFmt numFmtId="166" formatCode="#,##0.000"/>
  </numFmts>
  <fonts count="6" x14ac:knownFonts="1">
    <font>
      <sz val="1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0" fillId="2" borderId="1" xfId="0" applyFill="1" applyBorder="1" applyAlignment="1">
      <alignment horizontal="right" wrapText="1" readingOrder="2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 wrapText="1" readingOrder="2"/>
    </xf>
    <xf numFmtId="0" fontId="0" fillId="2" borderId="1" xfId="0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3" fontId="1" fillId="0" borderId="1" xfId="0" applyNumberFormat="1" applyFont="1" applyBorder="1"/>
    <xf numFmtId="164" fontId="1" fillId="2" borderId="1" xfId="0" applyNumberFormat="1" applyFont="1" applyFill="1" applyBorder="1"/>
    <xf numFmtId="0" fontId="2" fillId="0" borderId="0" xfId="0" applyFont="1" applyAlignment="1">
      <alignment horizontal="right" readingOrder="2"/>
    </xf>
    <xf numFmtId="0" fontId="0" fillId="0" borderId="0" xfId="0"/>
    <xf numFmtId="41" fontId="1" fillId="2" borderId="1" xfId="0" applyNumberFormat="1" applyFont="1" applyFill="1" applyBorder="1"/>
    <xf numFmtId="10" fontId="1" fillId="0" borderId="1" xfId="0" applyNumberFormat="1" applyFont="1" applyBorder="1"/>
    <xf numFmtId="0" fontId="3" fillId="2" borderId="1" xfId="0" applyFont="1" applyFill="1" applyBorder="1" applyAlignment="1">
      <alignment horizontal="right" wrapText="1" readingOrder="2"/>
    </xf>
    <xf numFmtId="0" fontId="4" fillId="2" borderId="1" xfId="0" applyFont="1" applyFill="1" applyBorder="1" applyAlignment="1">
      <alignment horizontal="right" wrapText="1" readingOrder="2"/>
    </xf>
    <xf numFmtId="10" fontId="1" fillId="0" borderId="1" xfId="1" applyNumberFormat="1" applyFont="1" applyBorder="1"/>
    <xf numFmtId="4" fontId="0" fillId="0" borderId="1" xfId="0" applyNumberFormat="1" applyBorder="1"/>
    <xf numFmtId="4" fontId="1" fillId="2" borderId="1" xfId="0" applyNumberFormat="1" applyFont="1" applyFill="1" applyBorder="1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166" fontId="1" fillId="2" borderId="1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32" workbookViewId="0">
      <selection activeCell="B46" sqref="B46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0" t="s">
        <v>0</v>
      </c>
      <c r="B1" s="19"/>
    </row>
    <row r="2" spans="1:2" x14ac:dyDescent="0.2">
      <c r="A2" s="18"/>
      <c r="B2" s="19"/>
    </row>
    <row r="3" spans="1:2" x14ac:dyDescent="0.2">
      <c r="A3" s="20" t="s">
        <v>1</v>
      </c>
      <c r="B3" s="19"/>
    </row>
    <row r="4" spans="1:2" x14ac:dyDescent="0.2">
      <c r="A4" s="18"/>
      <c r="B4" s="19"/>
    </row>
    <row r="5" spans="1:2" x14ac:dyDescent="0.2">
      <c r="A5" s="18" t="s">
        <v>2</v>
      </c>
      <c r="B5" s="19"/>
    </row>
    <row r="6" spans="1:2" x14ac:dyDescent="0.2">
      <c r="A6" s="18"/>
      <c r="B6" s="19"/>
    </row>
    <row r="7" spans="1:2" x14ac:dyDescent="0.2">
      <c r="A7" s="18" t="s">
        <v>3</v>
      </c>
      <c r="B7" s="19"/>
    </row>
    <row r="8" spans="1:2" x14ac:dyDescent="0.2">
      <c r="A8" s="18"/>
      <c r="B8" s="19"/>
    </row>
    <row r="9" spans="1:2" x14ac:dyDescent="0.2">
      <c r="A9" s="1"/>
      <c r="B9" s="2" t="s">
        <v>4</v>
      </c>
    </row>
    <row r="10" spans="1:2" x14ac:dyDescent="0.2">
      <c r="A10" s="3" t="s">
        <v>5</v>
      </c>
      <c r="B10" s="4"/>
    </row>
    <row r="11" spans="1:2" x14ac:dyDescent="0.2">
      <c r="A11" s="3" t="s">
        <v>6</v>
      </c>
      <c r="B11" s="5">
        <f>B12+B13</f>
        <v>321.24899999999997</v>
      </c>
    </row>
    <row r="12" spans="1:2" x14ac:dyDescent="0.2">
      <c r="A12" s="1" t="s">
        <v>7</v>
      </c>
      <c r="B12" s="6"/>
    </row>
    <row r="13" spans="1:2" x14ac:dyDescent="0.2">
      <c r="A13" s="1" t="s">
        <v>8</v>
      </c>
      <c r="B13" s="6">
        <f>'1084'!B13+'1537'!B13+'1210'!B13+'11957'!B13+'2254'!B13+'13229'!B13+'14920'!B13+'14921'!B13+'14922'!B13</f>
        <v>321.24899999999997</v>
      </c>
    </row>
    <row r="14" spans="1:2" x14ac:dyDescent="0.2">
      <c r="A14" s="1"/>
      <c r="B14" s="4"/>
    </row>
    <row r="15" spans="1:2" ht="25.5" x14ac:dyDescent="0.2">
      <c r="A15" s="3" t="s">
        <v>9</v>
      </c>
      <c r="B15" s="5">
        <f>B16+B17</f>
        <v>1.5929999999999997</v>
      </c>
    </row>
    <row r="16" spans="1:2" x14ac:dyDescent="0.2">
      <c r="A16" s="1" t="s">
        <v>10</v>
      </c>
      <c r="B16" s="6"/>
    </row>
    <row r="17" spans="1:2" x14ac:dyDescent="0.2">
      <c r="A17" s="1" t="s">
        <v>11</v>
      </c>
      <c r="B17" s="6">
        <f>'1084'!B17+'1537'!B17+'1210'!B17+'11957'!B17+'2254'!B17+'13229'!B17+'14920'!B17+'14921'!B17+'14922'!B17</f>
        <v>1.5929999999999997</v>
      </c>
    </row>
    <row r="18" spans="1:2" x14ac:dyDescent="0.2">
      <c r="A18" s="1"/>
      <c r="B18" s="4"/>
    </row>
    <row r="19" spans="1:2" x14ac:dyDescent="0.2">
      <c r="A19" s="3" t="s">
        <v>12</v>
      </c>
      <c r="B19" s="5">
        <f>B20+B21</f>
        <v>0</v>
      </c>
    </row>
    <row r="20" spans="1:2" x14ac:dyDescent="0.2">
      <c r="A20" s="1" t="s">
        <v>13</v>
      </c>
      <c r="B20" s="6">
        <v>0</v>
      </c>
    </row>
    <row r="21" spans="1:2" x14ac:dyDescent="0.2">
      <c r="A21" s="1" t="s">
        <v>14</v>
      </c>
      <c r="B21" s="6"/>
    </row>
    <row r="22" spans="1:2" x14ac:dyDescent="0.2">
      <c r="A22" s="1"/>
      <c r="B22" s="4"/>
    </row>
    <row r="23" spans="1:2" x14ac:dyDescent="0.2">
      <c r="A23" s="3" t="s">
        <v>15</v>
      </c>
      <c r="B23" s="7">
        <f>'1084'!B23+'1537'!B23+'1210'!B23+'11957'!B23+'2254'!B23+'13229'!B23+'14920'!B23+'14921'!B23+'14922'!B23</f>
        <v>187.37299999999999</v>
      </c>
    </row>
    <row r="24" spans="1:2" x14ac:dyDescent="0.2">
      <c r="A24" s="1"/>
      <c r="B24" s="4"/>
    </row>
    <row r="25" spans="1:2" x14ac:dyDescent="0.2">
      <c r="A25" s="3" t="s">
        <v>16</v>
      </c>
      <c r="B25" s="7"/>
    </row>
    <row r="26" spans="1:2" x14ac:dyDescent="0.2">
      <c r="A26" s="1"/>
      <c r="B26" s="4"/>
    </row>
    <row r="27" spans="1:2" x14ac:dyDescent="0.2">
      <c r="A27" s="3" t="s">
        <v>17</v>
      </c>
      <c r="B27" s="7"/>
    </row>
    <row r="28" spans="1:2" x14ac:dyDescent="0.2">
      <c r="A28" s="1"/>
      <c r="B28" s="4"/>
    </row>
    <row r="29" spans="1:2" x14ac:dyDescent="0.2">
      <c r="A29" s="3" t="s">
        <v>18</v>
      </c>
      <c r="B29" s="5">
        <f>B11+B15+B19+B23+B25+B27</f>
        <v>510.21499999999997</v>
      </c>
    </row>
    <row r="30" spans="1:2" x14ac:dyDescent="0.2">
      <c r="A30" s="1"/>
      <c r="B30" s="4"/>
    </row>
    <row r="31" spans="1:2" x14ac:dyDescent="0.2">
      <c r="A31" s="3" t="s">
        <v>19</v>
      </c>
      <c r="B31" s="5">
        <f>(B32+B33)/2</f>
        <v>1208604.6579999998</v>
      </c>
    </row>
    <row r="32" spans="1:2" x14ac:dyDescent="0.2">
      <c r="A32" s="1" t="s">
        <v>20</v>
      </c>
      <c r="B32" s="6">
        <f>'1084'!B32+'1537'!B32+'1210'!B32+'11957'!B32+'2254'!B32+'13229'!B32+'14920'!B32+'14921'!B32+'14922'!B32</f>
        <v>1563880.8759999999</v>
      </c>
    </row>
    <row r="33" spans="1:2" ht="25.5" x14ac:dyDescent="0.2">
      <c r="A33" s="1" t="s">
        <v>21</v>
      </c>
      <c r="B33" s="6">
        <f>'1084'!B33+'1537'!B33+'1210'!B33+'11957'!B33+'2254'!B33+'13229'!B33+'14920'!B33+'14921'!B33+'14922'!B33</f>
        <v>853328.44</v>
      </c>
    </row>
    <row r="34" spans="1:2" x14ac:dyDescent="0.2">
      <c r="A34" s="1"/>
      <c r="B34" s="4"/>
    </row>
    <row r="35" spans="1:2" x14ac:dyDescent="0.2">
      <c r="A35" s="3" t="s">
        <v>22</v>
      </c>
      <c r="B35" s="8">
        <f>B29/B31</f>
        <v>4.2215210459663812E-4</v>
      </c>
    </row>
    <row r="36" spans="1:2" x14ac:dyDescent="0.2">
      <c r="A36" s="1"/>
      <c r="B36" s="4"/>
    </row>
    <row r="37" spans="1:2" x14ac:dyDescent="0.2">
      <c r="A37" s="3" t="s">
        <v>23</v>
      </c>
      <c r="B37" s="2"/>
    </row>
    <row r="38" spans="1:2" x14ac:dyDescent="0.2">
      <c r="A38" s="3" t="s">
        <v>24</v>
      </c>
      <c r="B38" s="7"/>
    </row>
    <row r="39" spans="1:2" x14ac:dyDescent="0.2">
      <c r="A39" s="1"/>
      <c r="B39" s="4"/>
    </row>
    <row r="40" spans="1:2" x14ac:dyDescent="0.2">
      <c r="A40" s="3" t="s">
        <v>25</v>
      </c>
      <c r="B40" s="5">
        <f>SUM(B41:B49)</f>
        <v>387.51400000000001</v>
      </c>
    </row>
    <row r="41" spans="1:2" x14ac:dyDescent="0.2">
      <c r="A41" s="1" t="s">
        <v>26</v>
      </c>
      <c r="B41" s="6">
        <v>0</v>
      </c>
    </row>
    <row r="42" spans="1:2" x14ac:dyDescent="0.2">
      <c r="A42" s="1" t="s">
        <v>27</v>
      </c>
      <c r="B42" s="6">
        <v>0</v>
      </c>
    </row>
    <row r="43" spans="1:2" x14ac:dyDescent="0.2">
      <c r="A43" s="1" t="s">
        <v>28</v>
      </c>
      <c r="B43" s="6">
        <v>0</v>
      </c>
    </row>
    <row r="44" spans="1:2" x14ac:dyDescent="0.2">
      <c r="A44" s="1" t="s">
        <v>29</v>
      </c>
      <c r="B44" s="6">
        <v>0</v>
      </c>
    </row>
    <row r="45" spans="1:2" ht="25.5" x14ac:dyDescent="0.2">
      <c r="A45" s="1" t="s">
        <v>30</v>
      </c>
      <c r="B45" s="6">
        <f>'1084'!B45+'1537'!B45+'1210'!B45+'11957'!B45+'2254'!B45+'13229'!B45+'14920'!B45+'14921'!B45+'14922'!B45</f>
        <v>307.69</v>
      </c>
    </row>
    <row r="46" spans="1:2" ht="25.5" x14ac:dyDescent="0.2">
      <c r="A46" s="1" t="s">
        <v>31</v>
      </c>
      <c r="B46" s="16">
        <f>'1084'!B46+'1537'!B46+'1210'!B46+'11957'!B46+'2254'!B46+'13229'!B46+'14920'!B46+'14921'!B46+'14922'!B46</f>
        <v>79.823999999999998</v>
      </c>
    </row>
    <row r="47" spans="1:2" ht="25.5" x14ac:dyDescent="0.2">
      <c r="A47" s="1" t="s">
        <v>32</v>
      </c>
      <c r="B47" s="6">
        <v>0</v>
      </c>
    </row>
    <row r="48" spans="1:2" ht="25.5" x14ac:dyDescent="0.2">
      <c r="A48" s="1" t="s">
        <v>33</v>
      </c>
      <c r="B48" s="6">
        <v>0</v>
      </c>
    </row>
    <row r="49" spans="1:2" x14ac:dyDescent="0.2">
      <c r="A49" s="1" t="s">
        <v>34</v>
      </c>
      <c r="B49" s="6">
        <v>0</v>
      </c>
    </row>
    <row r="50" spans="1:2" x14ac:dyDescent="0.2">
      <c r="A50" s="1"/>
      <c r="B50" s="4"/>
    </row>
    <row r="51" spans="1:2" x14ac:dyDescent="0.2">
      <c r="A51" s="3" t="s">
        <v>35</v>
      </c>
      <c r="B51" s="8">
        <f>B40/B33</f>
        <v>4.5412057284765996E-4</v>
      </c>
    </row>
    <row r="52" spans="1:2" x14ac:dyDescent="0.2">
      <c r="A52" s="1"/>
      <c r="B52" s="4"/>
    </row>
    <row r="53" spans="1:2" x14ac:dyDescent="0.2">
      <c r="A53" s="3" t="s">
        <v>36</v>
      </c>
      <c r="B53" s="7"/>
    </row>
    <row r="54" spans="1:2" x14ac:dyDescent="0.2">
      <c r="A54" s="1"/>
      <c r="B54" s="4"/>
    </row>
    <row r="55" spans="1:2" ht="25.5" x14ac:dyDescent="0.2">
      <c r="A55" s="3" t="s">
        <v>37</v>
      </c>
      <c r="B55" s="5">
        <f>B53-B51</f>
        <v>-4.5412057284765996E-4</v>
      </c>
    </row>
    <row r="56" spans="1:2" x14ac:dyDescent="0.2">
      <c r="A56" s="1"/>
      <c r="B56" s="4"/>
    </row>
    <row r="57" spans="1:2" x14ac:dyDescent="0.2">
      <c r="A57" s="3" t="s">
        <v>38</v>
      </c>
      <c r="B57" s="7">
        <v>0</v>
      </c>
    </row>
    <row r="58" spans="1:2" ht="25.5" x14ac:dyDescent="0.2">
      <c r="A58" s="3" t="s">
        <v>39</v>
      </c>
      <c r="B58" s="8">
        <f>(B40-B57)/B33</f>
        <v>4.5412057284765996E-4</v>
      </c>
    </row>
    <row r="59" spans="1:2" x14ac:dyDescent="0.2">
      <c r="A59" s="1"/>
      <c r="B59" s="4"/>
    </row>
    <row r="60" spans="1:2" x14ac:dyDescent="0.2">
      <c r="A60" s="3" t="s">
        <v>40</v>
      </c>
      <c r="B60" s="5">
        <f>I29+I40-I57</f>
        <v>0</v>
      </c>
    </row>
    <row r="61" spans="1:2" x14ac:dyDescent="0.2">
      <c r="A61" s="1"/>
      <c r="B61" s="4"/>
    </row>
    <row r="62" spans="1:2" x14ac:dyDescent="0.2">
      <c r="A62" s="3" t="s">
        <v>41</v>
      </c>
      <c r="B62" s="5">
        <f>B29+B40-B57</f>
        <v>897.72900000000004</v>
      </c>
    </row>
    <row r="63" spans="1:2" x14ac:dyDescent="0.2">
      <c r="A63" s="1"/>
      <c r="B63" s="4"/>
    </row>
    <row r="64" spans="1:2" x14ac:dyDescent="0.2">
      <c r="A64" s="3" t="s">
        <v>42</v>
      </c>
      <c r="B64" s="8">
        <f>B62/B31</f>
        <v>7.4278135042567424E-4</v>
      </c>
    </row>
    <row r="65" spans="1:2" x14ac:dyDescent="0.2">
      <c r="A65" s="1"/>
      <c r="B65" s="4"/>
    </row>
    <row r="66" spans="1:2" x14ac:dyDescent="0.2">
      <c r="A66" s="3" t="s">
        <v>43</v>
      </c>
      <c r="B66" s="2"/>
    </row>
    <row r="67" spans="1:2" ht="25.5" x14ac:dyDescent="0.2">
      <c r="A67" s="3" t="s">
        <v>44</v>
      </c>
      <c r="B67" s="7"/>
    </row>
    <row r="68" spans="1:2" x14ac:dyDescent="0.2">
      <c r="A68" s="3" t="s">
        <v>45</v>
      </c>
      <c r="B68" s="5">
        <f>B35+B67</f>
        <v>4.2215210459663812E-4</v>
      </c>
    </row>
    <row r="70" spans="1:2" x14ac:dyDescent="0.2">
      <c r="A70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46" workbookViewId="0">
      <selection activeCell="F56" sqref="F56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0" t="s">
        <v>0</v>
      </c>
      <c r="B1" s="19"/>
    </row>
    <row r="2" spans="1:2" x14ac:dyDescent="0.2">
      <c r="A2" s="18"/>
      <c r="B2" s="19"/>
    </row>
    <row r="3" spans="1:2" x14ac:dyDescent="0.2">
      <c r="A3" s="20" t="s">
        <v>1</v>
      </c>
      <c r="B3" s="19"/>
    </row>
    <row r="4" spans="1:2" x14ac:dyDescent="0.2">
      <c r="A4" s="18"/>
      <c r="B4" s="19"/>
    </row>
    <row r="5" spans="1:2" x14ac:dyDescent="0.2">
      <c r="A5" s="18" t="s">
        <v>2</v>
      </c>
      <c r="B5" s="19"/>
    </row>
    <row r="6" spans="1:2" x14ac:dyDescent="0.2">
      <c r="A6" s="18"/>
      <c r="B6" s="19"/>
    </row>
    <row r="7" spans="1:2" x14ac:dyDescent="0.2">
      <c r="A7" s="18" t="s">
        <v>120</v>
      </c>
      <c r="B7" s="19"/>
    </row>
    <row r="8" spans="1:2" x14ac:dyDescent="0.2">
      <c r="A8" s="18"/>
      <c r="B8" s="19"/>
    </row>
    <row r="9" spans="1:2" x14ac:dyDescent="0.2">
      <c r="A9" s="1"/>
      <c r="B9" s="2" t="s">
        <v>4</v>
      </c>
    </row>
    <row r="10" spans="1:2" x14ac:dyDescent="0.2">
      <c r="A10" s="3" t="s">
        <v>5</v>
      </c>
      <c r="B10" s="4"/>
    </row>
    <row r="11" spans="1:2" x14ac:dyDescent="0.2">
      <c r="A11" s="3" t="s">
        <v>6</v>
      </c>
      <c r="B11" s="5">
        <f>B12+B13</f>
        <v>30.277000000000001</v>
      </c>
    </row>
    <row r="12" spans="1:2" x14ac:dyDescent="0.2">
      <c r="A12" s="1" t="s">
        <v>7</v>
      </c>
      <c r="B12" s="6"/>
    </row>
    <row r="13" spans="1:2" x14ac:dyDescent="0.2">
      <c r="A13" s="1" t="s">
        <v>8</v>
      </c>
      <c r="B13" s="6">
        <v>30.277000000000001</v>
      </c>
    </row>
    <row r="14" spans="1:2" x14ac:dyDescent="0.2">
      <c r="A14" s="1"/>
      <c r="B14" s="4"/>
    </row>
    <row r="15" spans="1:2" ht="25.5" x14ac:dyDescent="0.2">
      <c r="A15" s="3" t="s">
        <v>9</v>
      </c>
      <c r="B15" s="5">
        <f>B16+B17</f>
        <v>3.1E-2</v>
      </c>
    </row>
    <row r="16" spans="1:2" x14ac:dyDescent="0.2">
      <c r="A16" s="1" t="s">
        <v>10</v>
      </c>
      <c r="B16" s="6"/>
    </row>
    <row r="17" spans="1:2" x14ac:dyDescent="0.2">
      <c r="A17" s="1" t="s">
        <v>11</v>
      </c>
      <c r="B17" s="6">
        <v>3.1E-2</v>
      </c>
    </row>
    <row r="18" spans="1:2" x14ac:dyDescent="0.2">
      <c r="A18" s="1"/>
      <c r="B18" s="4"/>
    </row>
    <row r="19" spans="1:2" x14ac:dyDescent="0.2">
      <c r="A19" s="3" t="s">
        <v>12</v>
      </c>
      <c r="B19" s="5">
        <f>B20+B21</f>
        <v>0</v>
      </c>
    </row>
    <row r="20" spans="1:2" x14ac:dyDescent="0.2">
      <c r="A20" s="1" t="s">
        <v>13</v>
      </c>
      <c r="B20" s="6">
        <v>0</v>
      </c>
    </row>
    <row r="21" spans="1:2" x14ac:dyDescent="0.2">
      <c r="A21" s="1" t="s">
        <v>14</v>
      </c>
      <c r="B21" s="6"/>
    </row>
    <row r="22" spans="1:2" x14ac:dyDescent="0.2">
      <c r="A22" s="1"/>
      <c r="B22" s="4"/>
    </row>
    <row r="23" spans="1:2" x14ac:dyDescent="0.2">
      <c r="A23" s="3" t="s">
        <v>15</v>
      </c>
      <c r="B23" s="7">
        <v>5.1520000000000001</v>
      </c>
    </row>
    <row r="24" spans="1:2" x14ac:dyDescent="0.2">
      <c r="A24" s="1"/>
      <c r="B24" s="4"/>
    </row>
    <row r="25" spans="1:2" x14ac:dyDescent="0.2">
      <c r="A25" s="3" t="s">
        <v>16</v>
      </c>
      <c r="B25" s="7"/>
    </row>
    <row r="26" spans="1:2" x14ac:dyDescent="0.2">
      <c r="A26" s="1"/>
      <c r="B26" s="4"/>
    </row>
    <row r="27" spans="1:2" x14ac:dyDescent="0.2">
      <c r="A27" s="3" t="s">
        <v>17</v>
      </c>
      <c r="B27" s="7"/>
    </row>
    <row r="28" spans="1:2" x14ac:dyDescent="0.2">
      <c r="A28" s="1"/>
      <c r="B28" s="4"/>
    </row>
    <row r="29" spans="1:2" x14ac:dyDescent="0.2">
      <c r="A29" s="3" t="s">
        <v>18</v>
      </c>
      <c r="B29" s="5">
        <f>B11+B15+B19+B23+B25+B27</f>
        <v>35.46</v>
      </c>
    </row>
    <row r="30" spans="1:2" x14ac:dyDescent="0.2">
      <c r="A30" s="1"/>
      <c r="B30" s="4"/>
    </row>
    <row r="31" spans="1:2" x14ac:dyDescent="0.2">
      <c r="A31" s="3" t="s">
        <v>19</v>
      </c>
      <c r="B31" s="5">
        <f>(B32+B33)/2</f>
        <v>26550.519</v>
      </c>
    </row>
    <row r="32" spans="1:2" x14ac:dyDescent="0.2">
      <c r="A32" s="1" t="s">
        <v>20</v>
      </c>
      <c r="B32" s="6">
        <v>36136.974000000002</v>
      </c>
    </row>
    <row r="33" spans="1:2" ht="25.5" x14ac:dyDescent="0.2">
      <c r="A33" s="1" t="s">
        <v>21</v>
      </c>
      <c r="B33" s="6">
        <v>16964.063999999998</v>
      </c>
    </row>
    <row r="34" spans="1:2" x14ac:dyDescent="0.2">
      <c r="A34" s="1"/>
      <c r="B34" s="4"/>
    </row>
    <row r="35" spans="1:2" x14ac:dyDescent="0.2">
      <c r="A35" s="3" t="s">
        <v>22</v>
      </c>
      <c r="B35" s="8">
        <f>B29/B31</f>
        <v>1.3355671126428828E-3</v>
      </c>
    </row>
    <row r="36" spans="1:2" x14ac:dyDescent="0.2">
      <c r="A36" s="1"/>
      <c r="B36" s="4"/>
    </row>
    <row r="37" spans="1:2" x14ac:dyDescent="0.2">
      <c r="A37" s="3" t="s">
        <v>23</v>
      </c>
      <c r="B37" s="2"/>
    </row>
    <row r="38" spans="1:2" x14ac:dyDescent="0.2">
      <c r="A38" s="3" t="s">
        <v>24</v>
      </c>
      <c r="B38" s="7"/>
    </row>
    <row r="39" spans="1:2" x14ac:dyDescent="0.2">
      <c r="A39" s="1"/>
      <c r="B39" s="4"/>
    </row>
    <row r="40" spans="1:2" x14ac:dyDescent="0.2">
      <c r="A40" s="3" t="s">
        <v>25</v>
      </c>
      <c r="B40" s="5">
        <f>SUM(B41:B49)</f>
        <v>13.548</v>
      </c>
    </row>
    <row r="41" spans="1:2" x14ac:dyDescent="0.2">
      <c r="A41" s="1" t="s">
        <v>26</v>
      </c>
      <c r="B41" s="6">
        <v>0</v>
      </c>
    </row>
    <row r="42" spans="1:2" x14ac:dyDescent="0.2">
      <c r="A42" s="1" t="s">
        <v>27</v>
      </c>
      <c r="B42" s="6">
        <v>0</v>
      </c>
    </row>
    <row r="43" spans="1:2" x14ac:dyDescent="0.2">
      <c r="A43" s="1" t="s">
        <v>28</v>
      </c>
      <c r="B43" s="6">
        <v>0</v>
      </c>
    </row>
    <row r="44" spans="1:2" x14ac:dyDescent="0.2">
      <c r="A44" s="1" t="s">
        <v>29</v>
      </c>
      <c r="B44" s="6">
        <v>0</v>
      </c>
    </row>
    <row r="45" spans="1:2" ht="25.5" x14ac:dyDescent="0.2">
      <c r="A45" s="1" t="s">
        <v>30</v>
      </c>
      <c r="B45" s="6">
        <v>13.255000000000001</v>
      </c>
    </row>
    <row r="46" spans="1:2" ht="25.5" x14ac:dyDescent="0.2">
      <c r="A46" s="1" t="s">
        <v>31</v>
      </c>
      <c r="B46" s="6">
        <v>0.29299999999999998</v>
      </c>
    </row>
    <row r="47" spans="1:2" ht="25.5" x14ac:dyDescent="0.2">
      <c r="A47" s="1" t="s">
        <v>32</v>
      </c>
      <c r="B47" s="6">
        <v>0</v>
      </c>
    </row>
    <row r="48" spans="1:2" ht="25.5" x14ac:dyDescent="0.2">
      <c r="A48" s="1" t="s">
        <v>33</v>
      </c>
      <c r="B48" s="6">
        <v>0</v>
      </c>
    </row>
    <row r="49" spans="1:2" x14ac:dyDescent="0.2">
      <c r="A49" s="1" t="s">
        <v>34</v>
      </c>
      <c r="B49" s="6">
        <v>0</v>
      </c>
    </row>
    <row r="50" spans="1:2" x14ac:dyDescent="0.2">
      <c r="A50" s="1"/>
      <c r="B50" s="4"/>
    </row>
    <row r="51" spans="1:2" x14ac:dyDescent="0.2">
      <c r="A51" s="3" t="s">
        <v>35</v>
      </c>
      <c r="B51" s="8">
        <f>B40/B33</f>
        <v>7.9862938503415227E-4</v>
      </c>
    </row>
    <row r="52" spans="1:2" x14ac:dyDescent="0.2">
      <c r="A52" s="1"/>
      <c r="B52" s="4"/>
    </row>
    <row r="53" spans="1:2" x14ac:dyDescent="0.2">
      <c r="A53" s="3" t="s">
        <v>36</v>
      </c>
      <c r="B53" s="12">
        <v>3.5000000000000001E-3</v>
      </c>
    </row>
    <row r="54" spans="1:2" x14ac:dyDescent="0.2">
      <c r="A54" s="1"/>
      <c r="B54" s="4"/>
    </row>
    <row r="55" spans="1:2" ht="25.5" x14ac:dyDescent="0.2">
      <c r="A55" s="3" t="s">
        <v>37</v>
      </c>
      <c r="B55" s="5">
        <f>B53-B51</f>
        <v>2.701370614965848E-3</v>
      </c>
    </row>
    <row r="56" spans="1:2" x14ac:dyDescent="0.2">
      <c r="A56" s="1"/>
      <c r="B56" s="4"/>
    </row>
    <row r="57" spans="1:2" x14ac:dyDescent="0.2">
      <c r="A57" s="3" t="s">
        <v>38</v>
      </c>
      <c r="B57" s="7">
        <v>0</v>
      </c>
    </row>
    <row r="58" spans="1:2" ht="25.5" x14ac:dyDescent="0.2">
      <c r="A58" s="3" t="s">
        <v>39</v>
      </c>
      <c r="B58" s="8">
        <f>(B40-B57)/B33</f>
        <v>7.9862938503415227E-4</v>
      </c>
    </row>
    <row r="59" spans="1:2" x14ac:dyDescent="0.2">
      <c r="A59" s="1"/>
      <c r="B59" s="4"/>
    </row>
    <row r="60" spans="1:2" x14ac:dyDescent="0.2">
      <c r="A60" s="3" t="s">
        <v>40</v>
      </c>
      <c r="B60" s="5">
        <f>I29+I40-I57</f>
        <v>0</v>
      </c>
    </row>
    <row r="61" spans="1:2" x14ac:dyDescent="0.2">
      <c r="A61" s="1"/>
      <c r="B61" s="4"/>
    </row>
    <row r="62" spans="1:2" x14ac:dyDescent="0.2">
      <c r="A62" s="3" t="s">
        <v>41</v>
      </c>
      <c r="B62" s="5">
        <f>B29+B40-B57</f>
        <v>49.008000000000003</v>
      </c>
    </row>
    <row r="63" spans="1:2" x14ac:dyDescent="0.2">
      <c r="A63" s="1"/>
      <c r="B63" s="4"/>
    </row>
    <row r="64" spans="1:2" x14ac:dyDescent="0.2">
      <c r="A64" s="3" t="s">
        <v>42</v>
      </c>
      <c r="B64" s="8">
        <f>B62/B31</f>
        <v>1.8458396237000113E-3</v>
      </c>
    </row>
    <row r="65" spans="1:2" x14ac:dyDescent="0.2">
      <c r="A65" s="1"/>
      <c r="B65" s="4"/>
    </row>
    <row r="66" spans="1:2" x14ac:dyDescent="0.2">
      <c r="A66" s="3" t="s">
        <v>43</v>
      </c>
      <c r="B66" s="2"/>
    </row>
    <row r="67" spans="1:2" ht="25.5" x14ac:dyDescent="0.2">
      <c r="A67" s="3" t="s">
        <v>44</v>
      </c>
      <c r="B67" s="15">
        <v>3.5000000000000001E-3</v>
      </c>
    </row>
    <row r="68" spans="1:2" x14ac:dyDescent="0.2">
      <c r="A68" s="3" t="s">
        <v>45</v>
      </c>
      <c r="B68" s="5">
        <f>B35+B67</f>
        <v>4.8355671126428827E-3</v>
      </c>
    </row>
    <row r="70" spans="1:2" x14ac:dyDescent="0.2">
      <c r="A70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42" workbookViewId="0">
      <selection activeCell="F57" sqref="F57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0" t="s">
        <v>0</v>
      </c>
      <c r="B1" s="19"/>
    </row>
    <row r="2" spans="1:2" x14ac:dyDescent="0.2">
      <c r="A2" s="18"/>
      <c r="B2" s="19"/>
    </row>
    <row r="3" spans="1:2" x14ac:dyDescent="0.2">
      <c r="A3" s="20" t="s">
        <v>1</v>
      </c>
      <c r="B3" s="19"/>
    </row>
    <row r="4" spans="1:2" x14ac:dyDescent="0.2">
      <c r="A4" s="18"/>
      <c r="B4" s="19"/>
    </row>
    <row r="5" spans="1:2" x14ac:dyDescent="0.2">
      <c r="A5" s="18" t="s">
        <v>2</v>
      </c>
      <c r="B5" s="19"/>
    </row>
    <row r="6" spans="1:2" x14ac:dyDescent="0.2">
      <c r="A6" s="18"/>
      <c r="B6" s="19"/>
    </row>
    <row r="7" spans="1:2" x14ac:dyDescent="0.2">
      <c r="A7" s="18" t="s">
        <v>121</v>
      </c>
      <c r="B7" s="19"/>
    </row>
    <row r="8" spans="1:2" x14ac:dyDescent="0.2">
      <c r="A8" s="18"/>
      <c r="B8" s="19"/>
    </row>
    <row r="9" spans="1:2" x14ac:dyDescent="0.2">
      <c r="A9" s="1"/>
      <c r="B9" s="2" t="s">
        <v>4</v>
      </c>
    </row>
    <row r="10" spans="1:2" x14ac:dyDescent="0.2">
      <c r="A10" s="3" t="s">
        <v>5</v>
      </c>
      <c r="B10" s="4"/>
    </row>
    <row r="11" spans="1:2" x14ac:dyDescent="0.2">
      <c r="A11" s="3" t="s">
        <v>6</v>
      </c>
      <c r="B11" s="5">
        <f>B12+B13</f>
        <v>9.6479999999999997</v>
      </c>
    </row>
    <row r="12" spans="1:2" x14ac:dyDescent="0.2">
      <c r="A12" s="1" t="s">
        <v>7</v>
      </c>
      <c r="B12" s="6"/>
    </row>
    <row r="13" spans="1:2" x14ac:dyDescent="0.2">
      <c r="A13" s="1" t="s">
        <v>8</v>
      </c>
      <c r="B13" s="6">
        <v>9.6479999999999997</v>
      </c>
    </row>
    <row r="14" spans="1:2" x14ac:dyDescent="0.2">
      <c r="A14" s="1"/>
      <c r="B14" s="4"/>
    </row>
    <row r="15" spans="1:2" ht="25.5" x14ac:dyDescent="0.2">
      <c r="A15" s="3" t="s">
        <v>9</v>
      </c>
      <c r="B15" s="5">
        <f>B16+B17</f>
        <v>1.0999999999999999E-2</v>
      </c>
    </row>
    <row r="16" spans="1:2" x14ac:dyDescent="0.2">
      <c r="A16" s="1" t="s">
        <v>10</v>
      </c>
      <c r="B16" s="6"/>
    </row>
    <row r="17" spans="1:2" x14ac:dyDescent="0.2">
      <c r="A17" s="1" t="s">
        <v>11</v>
      </c>
      <c r="B17" s="6">
        <v>1.0999999999999999E-2</v>
      </c>
    </row>
    <row r="18" spans="1:2" x14ac:dyDescent="0.2">
      <c r="A18" s="1"/>
      <c r="B18" s="4"/>
    </row>
    <row r="19" spans="1:2" x14ac:dyDescent="0.2">
      <c r="A19" s="3" t="s">
        <v>12</v>
      </c>
      <c r="B19" s="5">
        <f>B20+B21</f>
        <v>0</v>
      </c>
    </row>
    <row r="20" spans="1:2" x14ac:dyDescent="0.2">
      <c r="A20" s="1" t="s">
        <v>13</v>
      </c>
      <c r="B20" s="6">
        <v>0</v>
      </c>
    </row>
    <row r="21" spans="1:2" x14ac:dyDescent="0.2">
      <c r="A21" s="1" t="s">
        <v>14</v>
      </c>
      <c r="B21" s="6"/>
    </row>
    <row r="22" spans="1:2" x14ac:dyDescent="0.2">
      <c r="A22" s="1"/>
      <c r="B22" s="4"/>
    </row>
    <row r="23" spans="1:2" x14ac:dyDescent="0.2">
      <c r="A23" s="3" t="s">
        <v>15</v>
      </c>
      <c r="B23" s="7">
        <v>10.74</v>
      </c>
    </row>
    <row r="24" spans="1:2" x14ac:dyDescent="0.2">
      <c r="A24" s="1"/>
      <c r="B24" s="4"/>
    </row>
    <row r="25" spans="1:2" x14ac:dyDescent="0.2">
      <c r="A25" s="3" t="s">
        <v>16</v>
      </c>
      <c r="B25" s="7"/>
    </row>
    <row r="26" spans="1:2" x14ac:dyDescent="0.2">
      <c r="A26" s="1"/>
      <c r="B26" s="4"/>
    </row>
    <row r="27" spans="1:2" x14ac:dyDescent="0.2">
      <c r="A27" s="3" t="s">
        <v>17</v>
      </c>
      <c r="B27" s="7"/>
    </row>
    <row r="28" spans="1:2" x14ac:dyDescent="0.2">
      <c r="A28" s="1"/>
      <c r="B28" s="4"/>
    </row>
    <row r="29" spans="1:2" x14ac:dyDescent="0.2">
      <c r="A29" s="3" t="s">
        <v>18</v>
      </c>
      <c r="B29" s="5">
        <f>B11+B15+B19+B23+B25+B27</f>
        <v>20.399000000000001</v>
      </c>
    </row>
    <row r="30" spans="1:2" x14ac:dyDescent="0.2">
      <c r="A30" s="1"/>
      <c r="B30" s="4"/>
    </row>
    <row r="31" spans="1:2" x14ac:dyDescent="0.2">
      <c r="A31" s="3" t="s">
        <v>19</v>
      </c>
      <c r="B31" s="5">
        <f>(B32+B33)/2</f>
        <v>13108.562</v>
      </c>
    </row>
    <row r="32" spans="1:2" x14ac:dyDescent="0.2">
      <c r="A32" s="1" t="s">
        <v>20</v>
      </c>
      <c r="B32" s="6">
        <v>19779.642</v>
      </c>
    </row>
    <row r="33" spans="1:2" ht="25.5" x14ac:dyDescent="0.2">
      <c r="A33" s="1" t="s">
        <v>21</v>
      </c>
      <c r="B33" s="6">
        <v>6437.482</v>
      </c>
    </row>
    <row r="34" spans="1:2" x14ac:dyDescent="0.2">
      <c r="A34" s="1"/>
      <c r="B34" s="4"/>
    </row>
    <row r="35" spans="1:2" x14ac:dyDescent="0.2">
      <c r="A35" s="3" t="s">
        <v>22</v>
      </c>
      <c r="B35" s="8">
        <f>B29/B31</f>
        <v>1.5561584863389287E-3</v>
      </c>
    </row>
    <row r="36" spans="1:2" x14ac:dyDescent="0.2">
      <c r="A36" s="1"/>
      <c r="B36" s="4"/>
    </row>
    <row r="37" spans="1:2" x14ac:dyDescent="0.2">
      <c r="A37" s="3" t="s">
        <v>23</v>
      </c>
      <c r="B37" s="2"/>
    </row>
    <row r="38" spans="1:2" x14ac:dyDescent="0.2">
      <c r="A38" s="3" t="s">
        <v>24</v>
      </c>
      <c r="B38" s="7"/>
    </row>
    <row r="39" spans="1:2" x14ac:dyDescent="0.2">
      <c r="A39" s="1"/>
      <c r="B39" s="4"/>
    </row>
    <row r="40" spans="1:2" x14ac:dyDescent="0.2">
      <c r="A40" s="3" t="s">
        <v>25</v>
      </c>
      <c r="B40" s="5">
        <f>SUM(B41:B49)</f>
        <v>18.064999999999998</v>
      </c>
    </row>
    <row r="41" spans="1:2" x14ac:dyDescent="0.2">
      <c r="A41" s="1" t="s">
        <v>26</v>
      </c>
      <c r="B41" s="6">
        <v>0</v>
      </c>
    </row>
    <row r="42" spans="1:2" x14ac:dyDescent="0.2">
      <c r="A42" s="1" t="s">
        <v>27</v>
      </c>
      <c r="B42" s="6">
        <v>0</v>
      </c>
    </row>
    <row r="43" spans="1:2" x14ac:dyDescent="0.2">
      <c r="A43" s="1" t="s">
        <v>28</v>
      </c>
      <c r="B43" s="6">
        <v>0</v>
      </c>
    </row>
    <row r="44" spans="1:2" x14ac:dyDescent="0.2">
      <c r="A44" s="1" t="s">
        <v>29</v>
      </c>
      <c r="B44" s="6">
        <v>0</v>
      </c>
    </row>
    <row r="45" spans="1:2" ht="25.5" x14ac:dyDescent="0.2">
      <c r="A45" s="1" t="s">
        <v>30</v>
      </c>
      <c r="B45" s="6">
        <v>5.5229999999999997</v>
      </c>
    </row>
    <row r="46" spans="1:2" ht="25.5" x14ac:dyDescent="0.2">
      <c r="A46" s="1" t="s">
        <v>31</v>
      </c>
      <c r="B46" s="6">
        <v>12.542</v>
      </c>
    </row>
    <row r="47" spans="1:2" ht="25.5" x14ac:dyDescent="0.2">
      <c r="A47" s="1" t="s">
        <v>32</v>
      </c>
      <c r="B47" s="6">
        <v>0</v>
      </c>
    </row>
    <row r="48" spans="1:2" ht="25.5" x14ac:dyDescent="0.2">
      <c r="A48" s="1" t="s">
        <v>33</v>
      </c>
      <c r="B48" s="6">
        <v>0</v>
      </c>
    </row>
    <row r="49" spans="1:2" x14ac:dyDescent="0.2">
      <c r="A49" s="1" t="s">
        <v>34</v>
      </c>
      <c r="B49" s="6">
        <v>0</v>
      </c>
    </row>
    <row r="50" spans="1:2" x14ac:dyDescent="0.2">
      <c r="A50" s="1"/>
      <c r="B50" s="4"/>
    </row>
    <row r="51" spans="1:2" x14ac:dyDescent="0.2">
      <c r="A51" s="3" t="s">
        <v>35</v>
      </c>
      <c r="B51" s="8">
        <f>B40/B33</f>
        <v>2.8062214387550907E-3</v>
      </c>
    </row>
    <row r="52" spans="1:2" x14ac:dyDescent="0.2">
      <c r="A52" s="1"/>
      <c r="B52" s="4"/>
    </row>
    <row r="53" spans="1:2" x14ac:dyDescent="0.2">
      <c r="A53" s="3" t="s">
        <v>36</v>
      </c>
      <c r="B53" s="12">
        <v>0.02</v>
      </c>
    </row>
    <row r="54" spans="1:2" x14ac:dyDescent="0.2">
      <c r="A54" s="1"/>
      <c r="B54" s="4"/>
    </row>
    <row r="55" spans="1:2" ht="25.5" x14ac:dyDescent="0.2">
      <c r="A55" s="3" t="s">
        <v>37</v>
      </c>
      <c r="B55" s="5">
        <f>B53-B51</f>
        <v>1.7193778561244911E-2</v>
      </c>
    </row>
    <row r="56" spans="1:2" x14ac:dyDescent="0.2">
      <c r="A56" s="1"/>
      <c r="B56" s="4"/>
    </row>
    <row r="57" spans="1:2" x14ac:dyDescent="0.2">
      <c r="A57" s="3" t="s">
        <v>38</v>
      </c>
      <c r="B57" s="7">
        <v>0</v>
      </c>
    </row>
    <row r="58" spans="1:2" ht="25.5" x14ac:dyDescent="0.2">
      <c r="A58" s="3" t="s">
        <v>39</v>
      </c>
      <c r="B58" s="8">
        <f>(B40-B57)/B33</f>
        <v>2.8062214387550907E-3</v>
      </c>
    </row>
    <row r="59" spans="1:2" x14ac:dyDescent="0.2">
      <c r="A59" s="1"/>
      <c r="B59" s="4"/>
    </row>
    <row r="60" spans="1:2" x14ac:dyDescent="0.2">
      <c r="A60" s="3" t="s">
        <v>40</v>
      </c>
      <c r="B60" s="5">
        <f>I29+I40-I57</f>
        <v>0</v>
      </c>
    </row>
    <row r="61" spans="1:2" x14ac:dyDescent="0.2">
      <c r="A61" s="1"/>
      <c r="B61" s="4"/>
    </row>
    <row r="62" spans="1:2" x14ac:dyDescent="0.2">
      <c r="A62" s="3" t="s">
        <v>41</v>
      </c>
      <c r="B62" s="5">
        <f>B29+B40-B57</f>
        <v>38.463999999999999</v>
      </c>
    </row>
    <row r="63" spans="1:2" x14ac:dyDescent="0.2">
      <c r="A63" s="1"/>
      <c r="B63" s="4"/>
    </row>
    <row r="64" spans="1:2" x14ac:dyDescent="0.2">
      <c r="A64" s="3" t="s">
        <v>42</v>
      </c>
      <c r="B64" s="8">
        <f>B62/B31</f>
        <v>2.934265406075815E-3</v>
      </c>
    </row>
    <row r="65" spans="1:2" x14ac:dyDescent="0.2">
      <c r="A65" s="1"/>
      <c r="B65" s="4"/>
    </row>
    <row r="66" spans="1:2" x14ac:dyDescent="0.2">
      <c r="A66" s="3" t="s">
        <v>43</v>
      </c>
      <c r="B66" s="2"/>
    </row>
    <row r="67" spans="1:2" ht="25.5" x14ac:dyDescent="0.2">
      <c r="A67" s="3" t="s">
        <v>44</v>
      </c>
      <c r="B67" s="15">
        <v>1.4999999999999999E-2</v>
      </c>
    </row>
    <row r="68" spans="1:2" x14ac:dyDescent="0.2">
      <c r="A68" s="3" t="s">
        <v>45</v>
      </c>
      <c r="B68" s="5">
        <f>B35+B67</f>
        <v>1.6556158486338929E-2</v>
      </c>
    </row>
    <row r="70" spans="1:2" x14ac:dyDescent="0.2">
      <c r="A70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44" workbookViewId="0">
      <selection activeCell="D48" sqref="D48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0" t="s">
        <v>0</v>
      </c>
      <c r="B1" s="19"/>
    </row>
    <row r="2" spans="1:2" x14ac:dyDescent="0.2">
      <c r="A2" s="18"/>
      <c r="B2" s="19"/>
    </row>
    <row r="3" spans="1:2" x14ac:dyDescent="0.2">
      <c r="A3" s="20" t="s">
        <v>1</v>
      </c>
      <c r="B3" s="19"/>
    </row>
    <row r="4" spans="1:2" x14ac:dyDescent="0.2">
      <c r="A4" s="18"/>
      <c r="B4" s="19"/>
    </row>
    <row r="5" spans="1:2" x14ac:dyDescent="0.2">
      <c r="A5" s="18" t="s">
        <v>2</v>
      </c>
      <c r="B5" s="19"/>
    </row>
    <row r="6" spans="1:2" x14ac:dyDescent="0.2">
      <c r="A6" s="18"/>
      <c r="B6" s="19"/>
    </row>
    <row r="7" spans="1:2" x14ac:dyDescent="0.2">
      <c r="A7" s="18" t="s">
        <v>122</v>
      </c>
      <c r="B7" s="19"/>
    </row>
    <row r="8" spans="1:2" x14ac:dyDescent="0.2">
      <c r="A8" s="18"/>
      <c r="B8" s="19"/>
    </row>
    <row r="9" spans="1:2" x14ac:dyDescent="0.2">
      <c r="A9" s="1"/>
      <c r="B9" s="2" t="s">
        <v>4</v>
      </c>
    </row>
    <row r="10" spans="1:2" x14ac:dyDescent="0.2">
      <c r="A10" s="3" t="s">
        <v>5</v>
      </c>
      <c r="B10" s="4"/>
    </row>
    <row r="11" spans="1:2" x14ac:dyDescent="0.2">
      <c r="A11" s="3" t="s">
        <v>6</v>
      </c>
      <c r="B11" s="5">
        <f>B12+B13</f>
        <v>23.866</v>
      </c>
    </row>
    <row r="12" spans="1:2" x14ac:dyDescent="0.2">
      <c r="A12" s="1" t="s">
        <v>7</v>
      </c>
      <c r="B12" s="6"/>
    </row>
    <row r="13" spans="1:2" x14ac:dyDescent="0.2">
      <c r="A13" s="1" t="s">
        <v>8</v>
      </c>
      <c r="B13" s="6">
        <v>23.866</v>
      </c>
    </row>
    <row r="14" spans="1:2" x14ac:dyDescent="0.2">
      <c r="A14" s="1"/>
      <c r="B14" s="4"/>
    </row>
    <row r="15" spans="1:2" ht="25.5" x14ac:dyDescent="0.2">
      <c r="A15" s="3" t="s">
        <v>9</v>
      </c>
      <c r="B15" s="5">
        <f>B16+B17</f>
        <v>3.9E-2</v>
      </c>
    </row>
    <row r="16" spans="1:2" x14ac:dyDescent="0.2">
      <c r="A16" s="1" t="s">
        <v>10</v>
      </c>
      <c r="B16" s="6"/>
    </row>
    <row r="17" spans="1:2" x14ac:dyDescent="0.2">
      <c r="A17" s="1" t="s">
        <v>11</v>
      </c>
      <c r="B17" s="6">
        <v>3.9E-2</v>
      </c>
    </row>
    <row r="18" spans="1:2" x14ac:dyDescent="0.2">
      <c r="A18" s="1"/>
      <c r="B18" s="4"/>
    </row>
    <row r="19" spans="1:2" x14ac:dyDescent="0.2">
      <c r="A19" s="3" t="s">
        <v>12</v>
      </c>
      <c r="B19" s="5">
        <f>B20+B21</f>
        <v>0</v>
      </c>
    </row>
    <row r="20" spans="1:2" x14ac:dyDescent="0.2">
      <c r="A20" s="1" t="s">
        <v>13</v>
      </c>
      <c r="B20" s="6">
        <v>0</v>
      </c>
    </row>
    <row r="21" spans="1:2" x14ac:dyDescent="0.2">
      <c r="A21" s="1" t="s">
        <v>14</v>
      </c>
      <c r="B21" s="6"/>
    </row>
    <row r="22" spans="1:2" x14ac:dyDescent="0.2">
      <c r="A22" s="1"/>
      <c r="B22" s="4"/>
    </row>
    <row r="23" spans="1:2" x14ac:dyDescent="0.2">
      <c r="A23" s="3" t="s">
        <v>15</v>
      </c>
      <c r="B23" s="7">
        <v>0</v>
      </c>
    </row>
    <row r="24" spans="1:2" x14ac:dyDescent="0.2">
      <c r="A24" s="1"/>
      <c r="B24" s="4"/>
    </row>
    <row r="25" spans="1:2" x14ac:dyDescent="0.2">
      <c r="A25" s="3" t="s">
        <v>16</v>
      </c>
      <c r="B25" s="7"/>
    </row>
    <row r="26" spans="1:2" x14ac:dyDescent="0.2">
      <c r="A26" s="1"/>
      <c r="B26" s="4"/>
    </row>
    <row r="27" spans="1:2" x14ac:dyDescent="0.2">
      <c r="A27" s="3" t="s">
        <v>17</v>
      </c>
      <c r="B27" s="7"/>
    </row>
    <row r="28" spans="1:2" x14ac:dyDescent="0.2">
      <c r="A28" s="1"/>
      <c r="B28" s="4"/>
    </row>
    <row r="29" spans="1:2" x14ac:dyDescent="0.2">
      <c r="A29" s="3" t="s">
        <v>18</v>
      </c>
      <c r="B29" s="5">
        <f>B11+B15+B19+B23+B25+B27</f>
        <v>23.905000000000001</v>
      </c>
    </row>
    <row r="30" spans="1:2" x14ac:dyDescent="0.2">
      <c r="A30" s="1"/>
      <c r="B30" s="4"/>
    </row>
    <row r="31" spans="1:2" x14ac:dyDescent="0.2">
      <c r="A31" s="3" t="s">
        <v>19</v>
      </c>
      <c r="B31" s="5">
        <f>(B32+B33)/2</f>
        <v>29059.131000000001</v>
      </c>
    </row>
    <row r="32" spans="1:2" x14ac:dyDescent="0.2">
      <c r="A32" s="1" t="s">
        <v>20</v>
      </c>
      <c r="B32" s="6">
        <v>36897.120999999999</v>
      </c>
    </row>
    <row r="33" spans="1:2" ht="25.5" x14ac:dyDescent="0.2">
      <c r="A33" s="1" t="s">
        <v>21</v>
      </c>
      <c r="B33" s="6">
        <v>21221.141</v>
      </c>
    </row>
    <row r="34" spans="1:2" x14ac:dyDescent="0.2">
      <c r="A34" s="1"/>
      <c r="B34" s="4"/>
    </row>
    <row r="35" spans="1:2" x14ac:dyDescent="0.2">
      <c r="A35" s="3" t="s">
        <v>22</v>
      </c>
      <c r="B35" s="8">
        <f>B29/B31</f>
        <v>8.2263299614843957E-4</v>
      </c>
    </row>
    <row r="36" spans="1:2" x14ac:dyDescent="0.2">
      <c r="A36" s="1"/>
      <c r="B36" s="4"/>
    </row>
    <row r="37" spans="1:2" x14ac:dyDescent="0.2">
      <c r="A37" s="3" t="s">
        <v>23</v>
      </c>
      <c r="B37" s="2"/>
    </row>
    <row r="38" spans="1:2" x14ac:dyDescent="0.2">
      <c r="A38" s="3" t="s">
        <v>24</v>
      </c>
      <c r="B38" s="7"/>
    </row>
    <row r="39" spans="1:2" x14ac:dyDescent="0.2">
      <c r="A39" s="1"/>
      <c r="B39" s="4"/>
    </row>
    <row r="40" spans="1:2" x14ac:dyDescent="0.2">
      <c r="A40" s="3" t="s">
        <v>25</v>
      </c>
      <c r="B40" s="5">
        <f>SUM(B41:B49)</f>
        <v>20.437999999999999</v>
      </c>
    </row>
    <row r="41" spans="1:2" x14ac:dyDescent="0.2">
      <c r="A41" s="1" t="s">
        <v>26</v>
      </c>
      <c r="B41" s="6">
        <v>0</v>
      </c>
    </row>
    <row r="42" spans="1:2" x14ac:dyDescent="0.2">
      <c r="A42" s="1" t="s">
        <v>27</v>
      </c>
      <c r="B42" s="6">
        <v>0</v>
      </c>
    </row>
    <row r="43" spans="1:2" x14ac:dyDescent="0.2">
      <c r="A43" s="1" t="s">
        <v>28</v>
      </c>
      <c r="B43" s="6">
        <v>0</v>
      </c>
    </row>
    <row r="44" spans="1:2" x14ac:dyDescent="0.2">
      <c r="A44" s="1" t="s">
        <v>29</v>
      </c>
      <c r="B44" s="6">
        <v>0</v>
      </c>
    </row>
    <row r="45" spans="1:2" ht="25.5" x14ac:dyDescent="0.2">
      <c r="A45" s="1" t="s">
        <v>30</v>
      </c>
      <c r="B45" s="6">
        <v>20.437999999999999</v>
      </c>
    </row>
    <row r="46" spans="1:2" ht="25.5" x14ac:dyDescent="0.2">
      <c r="A46" s="1" t="s">
        <v>31</v>
      </c>
      <c r="B46" s="6">
        <v>0</v>
      </c>
    </row>
    <row r="47" spans="1:2" ht="25.5" x14ac:dyDescent="0.2">
      <c r="A47" s="1" t="s">
        <v>32</v>
      </c>
      <c r="B47" s="6">
        <v>0</v>
      </c>
    </row>
    <row r="48" spans="1:2" ht="25.5" x14ac:dyDescent="0.2">
      <c r="A48" s="1" t="s">
        <v>33</v>
      </c>
      <c r="B48" s="6">
        <v>0</v>
      </c>
    </row>
    <row r="49" spans="1:2" x14ac:dyDescent="0.2">
      <c r="A49" s="1" t="s">
        <v>34</v>
      </c>
      <c r="B49" s="6">
        <v>0</v>
      </c>
    </row>
    <row r="50" spans="1:2" x14ac:dyDescent="0.2">
      <c r="A50" s="1"/>
      <c r="B50" s="4"/>
    </row>
    <row r="51" spans="1:2" x14ac:dyDescent="0.2">
      <c r="A51" s="3" t="s">
        <v>35</v>
      </c>
      <c r="B51" s="8">
        <f>B40/B33</f>
        <v>9.6309618790054688E-4</v>
      </c>
    </row>
    <row r="52" spans="1:2" x14ac:dyDescent="0.2">
      <c r="A52" s="1"/>
      <c r="B52" s="4"/>
    </row>
    <row r="53" spans="1:2" x14ac:dyDescent="0.2">
      <c r="A53" s="3" t="s">
        <v>36</v>
      </c>
      <c r="B53" s="12">
        <v>5.0000000000000001E-3</v>
      </c>
    </row>
    <row r="54" spans="1:2" x14ac:dyDescent="0.2">
      <c r="A54" s="1"/>
      <c r="B54" s="4"/>
    </row>
    <row r="55" spans="1:2" ht="25.5" x14ac:dyDescent="0.2">
      <c r="A55" s="3" t="s">
        <v>37</v>
      </c>
      <c r="B55" s="5">
        <f>B53-B51</f>
        <v>4.0369038120994533E-3</v>
      </c>
    </row>
    <row r="56" spans="1:2" x14ac:dyDescent="0.2">
      <c r="A56" s="1"/>
      <c r="B56" s="4"/>
    </row>
    <row r="57" spans="1:2" x14ac:dyDescent="0.2">
      <c r="A57" s="3" t="s">
        <v>38</v>
      </c>
      <c r="B57" s="7">
        <v>0</v>
      </c>
    </row>
    <row r="58" spans="1:2" ht="25.5" x14ac:dyDescent="0.2">
      <c r="A58" s="3" t="s">
        <v>39</v>
      </c>
      <c r="B58" s="8">
        <f>(B40-B57)/B33</f>
        <v>9.6309618790054688E-4</v>
      </c>
    </row>
    <row r="59" spans="1:2" x14ac:dyDescent="0.2">
      <c r="A59" s="1"/>
      <c r="B59" s="4"/>
    </row>
    <row r="60" spans="1:2" x14ac:dyDescent="0.2">
      <c r="A60" s="3" t="s">
        <v>40</v>
      </c>
      <c r="B60" s="5">
        <f>I29+I40-I57</f>
        <v>0</v>
      </c>
    </row>
    <row r="61" spans="1:2" x14ac:dyDescent="0.2">
      <c r="A61" s="1"/>
      <c r="B61" s="4"/>
    </row>
    <row r="62" spans="1:2" x14ac:dyDescent="0.2">
      <c r="A62" s="3" t="s">
        <v>41</v>
      </c>
      <c r="B62" s="5">
        <f>B29+B40-B57</f>
        <v>44.343000000000004</v>
      </c>
    </row>
    <row r="63" spans="1:2" x14ac:dyDescent="0.2">
      <c r="A63" s="1"/>
      <c r="B63" s="4"/>
    </row>
    <row r="64" spans="1:2" x14ac:dyDescent="0.2">
      <c r="A64" s="3" t="s">
        <v>42</v>
      </c>
      <c r="B64" s="8">
        <f>B62/B31</f>
        <v>1.5259575380970616E-3</v>
      </c>
    </row>
    <row r="65" spans="1:2" x14ac:dyDescent="0.2">
      <c r="A65" s="1"/>
      <c r="B65" s="4"/>
    </row>
    <row r="66" spans="1:2" x14ac:dyDescent="0.2">
      <c r="A66" s="3" t="s">
        <v>43</v>
      </c>
      <c r="B66" s="2"/>
    </row>
    <row r="67" spans="1:2" ht="25.5" x14ac:dyDescent="0.2">
      <c r="A67" s="3" t="s">
        <v>44</v>
      </c>
      <c r="B67" s="15">
        <v>5.0000000000000001E-3</v>
      </c>
    </row>
    <row r="68" spans="1:2" x14ac:dyDescent="0.2">
      <c r="A68" s="3" t="s">
        <v>45</v>
      </c>
      <c r="B68" s="5">
        <f>B35+B67</f>
        <v>5.8226329961484392E-3</v>
      </c>
    </row>
    <row r="70" spans="1:2" x14ac:dyDescent="0.2">
      <c r="A70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rightToLeft="1" workbookViewId="0">
      <selection activeCell="B58" sqref="B58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0" t="s">
        <v>0</v>
      </c>
      <c r="B1" s="19"/>
    </row>
    <row r="2" spans="1:2" x14ac:dyDescent="0.2">
      <c r="A2" s="18"/>
      <c r="B2" s="19"/>
    </row>
    <row r="3" spans="1:2" x14ac:dyDescent="0.2">
      <c r="A3" s="20" t="s">
        <v>47</v>
      </c>
      <c r="B3" s="19"/>
    </row>
    <row r="4" spans="1:2" x14ac:dyDescent="0.2">
      <c r="A4" s="18"/>
      <c r="B4" s="19"/>
    </row>
    <row r="5" spans="1:2" x14ac:dyDescent="0.2">
      <c r="A5" s="18" t="s">
        <v>2</v>
      </c>
      <c r="B5" s="19"/>
    </row>
    <row r="6" spans="1:2" x14ac:dyDescent="0.2">
      <c r="A6" s="18"/>
      <c r="B6" s="19"/>
    </row>
    <row r="7" spans="1:2" x14ac:dyDescent="0.2">
      <c r="A7" s="18" t="s">
        <v>3</v>
      </c>
      <c r="B7" s="19"/>
    </row>
    <row r="8" spans="1:2" x14ac:dyDescent="0.2">
      <c r="A8" s="18"/>
      <c r="B8" s="19"/>
    </row>
    <row r="9" spans="1:2" x14ac:dyDescent="0.2">
      <c r="A9" s="1"/>
      <c r="B9" s="2" t="s">
        <v>4</v>
      </c>
    </row>
    <row r="10" spans="1:2" x14ac:dyDescent="0.2">
      <c r="A10" s="3" t="s">
        <v>48</v>
      </c>
      <c r="B10" s="2"/>
    </row>
    <row r="11" spans="1:2" x14ac:dyDescent="0.2">
      <c r="A11" s="3" t="s">
        <v>49</v>
      </c>
      <c r="B11" s="2"/>
    </row>
    <row r="12" spans="1:2" x14ac:dyDescent="0.2">
      <c r="A12" s="1" t="s">
        <v>50</v>
      </c>
      <c r="B12" s="6"/>
    </row>
    <row r="13" spans="1:2" x14ac:dyDescent="0.2">
      <c r="A13" s="1" t="s">
        <v>51</v>
      </c>
      <c r="B13" s="6"/>
    </row>
    <row r="14" spans="1:2" x14ac:dyDescent="0.2">
      <c r="A14" s="1" t="s">
        <v>52</v>
      </c>
      <c r="B14" s="6"/>
    </row>
    <row r="15" spans="1:2" x14ac:dyDescent="0.2">
      <c r="A15" s="3" t="s">
        <v>53</v>
      </c>
      <c r="B15" s="2"/>
    </row>
    <row r="16" spans="1:2" x14ac:dyDescent="0.2">
      <c r="A16" s="1" t="s">
        <v>54</v>
      </c>
      <c r="B16" s="6">
        <f>321.249</f>
        <v>321.24900000000002</v>
      </c>
    </row>
    <row r="17" spans="1:2" x14ac:dyDescent="0.2">
      <c r="A17" s="1" t="s">
        <v>51</v>
      </c>
      <c r="B17" s="6"/>
    </row>
    <row r="18" spans="1:2" x14ac:dyDescent="0.2">
      <c r="A18" s="1" t="s">
        <v>52</v>
      </c>
      <c r="B18" s="6"/>
    </row>
    <row r="19" spans="1:2" x14ac:dyDescent="0.2">
      <c r="A19" s="3" t="s">
        <v>55</v>
      </c>
      <c r="B19" s="5">
        <f>SUM(B12:B14)+SUM(B16:B18)</f>
        <v>321.24900000000002</v>
      </c>
    </row>
    <row r="20" spans="1:2" x14ac:dyDescent="0.2">
      <c r="A20" s="1"/>
      <c r="B20" s="4"/>
    </row>
    <row r="21" spans="1:2" x14ac:dyDescent="0.2">
      <c r="A21" s="3" t="s">
        <v>56</v>
      </c>
      <c r="B21" s="2"/>
    </row>
    <row r="22" spans="1:2" x14ac:dyDescent="0.2">
      <c r="A22" s="3" t="s">
        <v>49</v>
      </c>
      <c r="B22" s="2"/>
    </row>
    <row r="23" spans="1:2" x14ac:dyDescent="0.2">
      <c r="A23" s="1" t="s">
        <v>57</v>
      </c>
      <c r="B23" s="6"/>
    </row>
    <row r="24" spans="1:2" x14ac:dyDescent="0.2">
      <c r="A24" s="1" t="s">
        <v>58</v>
      </c>
      <c r="B24" s="6"/>
    </row>
    <row r="25" spans="1:2" x14ac:dyDescent="0.2">
      <c r="A25" s="1" t="s">
        <v>52</v>
      </c>
      <c r="B25" s="6"/>
    </row>
    <row r="26" spans="1:2" x14ac:dyDescent="0.2">
      <c r="A26" s="3" t="s">
        <v>53</v>
      </c>
      <c r="B26" s="2"/>
    </row>
    <row r="27" spans="1:2" x14ac:dyDescent="0.2">
      <c r="A27" s="1" t="s">
        <v>54</v>
      </c>
      <c r="B27" s="6"/>
    </row>
    <row r="28" spans="1:2" x14ac:dyDescent="0.2">
      <c r="A28" s="1" t="s">
        <v>58</v>
      </c>
      <c r="B28" s="6"/>
    </row>
    <row r="29" spans="1:2" x14ac:dyDescent="0.2">
      <c r="A29" s="1" t="s">
        <v>52</v>
      </c>
      <c r="B29" s="6">
        <v>1.593</v>
      </c>
    </row>
    <row r="30" spans="1:2" x14ac:dyDescent="0.2">
      <c r="A30" s="3" t="s">
        <v>59</v>
      </c>
      <c r="B30" s="5">
        <f>SUM(B23:B25)+SUM(B27:B29)</f>
        <v>1.593</v>
      </c>
    </row>
    <row r="31" spans="1:2" x14ac:dyDescent="0.2">
      <c r="A31" s="1"/>
      <c r="B31" s="4"/>
    </row>
    <row r="32" spans="1:2" x14ac:dyDescent="0.2">
      <c r="A32" s="3" t="s">
        <v>60</v>
      </c>
      <c r="B32" s="2"/>
    </row>
    <row r="33" spans="1:2" x14ac:dyDescent="0.2">
      <c r="A33" s="1" t="s">
        <v>61</v>
      </c>
      <c r="B33" s="6"/>
    </row>
    <row r="34" spans="1:2" x14ac:dyDescent="0.2">
      <c r="A34" s="1" t="s">
        <v>62</v>
      </c>
      <c r="B34" s="6"/>
    </row>
    <row r="35" spans="1:2" x14ac:dyDescent="0.2">
      <c r="A35" s="1" t="s">
        <v>52</v>
      </c>
      <c r="B35" s="6"/>
    </row>
    <row r="36" spans="1:2" x14ac:dyDescent="0.2">
      <c r="A36" s="3" t="s">
        <v>63</v>
      </c>
      <c r="B36" s="5">
        <f>SUM(B33:B35)</f>
        <v>0</v>
      </c>
    </row>
    <row r="37" spans="1:2" x14ac:dyDescent="0.2">
      <c r="A37" s="1"/>
      <c r="B37" s="4"/>
    </row>
    <row r="38" spans="1:2" x14ac:dyDescent="0.2">
      <c r="A38" s="3" t="s">
        <v>64</v>
      </c>
      <c r="B38" s="2"/>
    </row>
    <row r="39" spans="1:2" x14ac:dyDescent="0.2">
      <c r="A39" s="1" t="s">
        <v>61</v>
      </c>
      <c r="B39" s="6"/>
    </row>
    <row r="40" spans="1:2" x14ac:dyDescent="0.2">
      <c r="A40" s="1" t="s">
        <v>62</v>
      </c>
      <c r="B40" s="6"/>
    </row>
    <row r="41" spans="1:2" x14ac:dyDescent="0.2">
      <c r="A41" s="1" t="s">
        <v>52</v>
      </c>
      <c r="B41" s="6"/>
    </row>
    <row r="42" spans="1:2" x14ac:dyDescent="0.2">
      <c r="A42" s="3" t="s">
        <v>65</v>
      </c>
      <c r="B42" s="5">
        <f>SUM(B39:B41)</f>
        <v>0</v>
      </c>
    </row>
    <row r="43" spans="1:2" x14ac:dyDescent="0.2">
      <c r="A43" s="1"/>
      <c r="B43" s="4"/>
    </row>
    <row r="44" spans="1:2" x14ac:dyDescent="0.2">
      <c r="A44" s="3" t="s">
        <v>66</v>
      </c>
      <c r="B44" s="7">
        <v>187.37299999999999</v>
      </c>
    </row>
    <row r="45" spans="1:2" x14ac:dyDescent="0.2">
      <c r="A45" s="1"/>
      <c r="B45" s="4"/>
    </row>
    <row r="46" spans="1:2" x14ac:dyDescent="0.2">
      <c r="A46" s="3" t="s">
        <v>67</v>
      </c>
      <c r="B46" s="2"/>
    </row>
    <row r="47" spans="1:2" x14ac:dyDescent="0.2">
      <c r="A47" s="1" t="s">
        <v>61</v>
      </c>
      <c r="B47" s="6"/>
    </row>
    <row r="48" spans="1:2" x14ac:dyDescent="0.2">
      <c r="A48" s="1" t="s">
        <v>62</v>
      </c>
      <c r="B48" s="6"/>
    </row>
    <row r="49" spans="1:2" x14ac:dyDescent="0.2">
      <c r="A49" s="1" t="s">
        <v>52</v>
      </c>
      <c r="B49" s="6"/>
    </row>
    <row r="50" spans="1:2" x14ac:dyDescent="0.2">
      <c r="A50" s="3" t="s">
        <v>68</v>
      </c>
      <c r="B50" s="5">
        <f>SUM(B47:B49)</f>
        <v>0</v>
      </c>
    </row>
    <row r="51" spans="1:2" x14ac:dyDescent="0.2">
      <c r="A51" s="1"/>
      <c r="B51" s="4"/>
    </row>
    <row r="52" spans="1:2" x14ac:dyDescent="0.2">
      <c r="A52" s="3" t="s">
        <v>69</v>
      </c>
      <c r="B52" s="2"/>
    </row>
    <row r="53" spans="1:2" x14ac:dyDescent="0.2">
      <c r="A53" s="1" t="s">
        <v>61</v>
      </c>
      <c r="B53" s="6"/>
    </row>
    <row r="54" spans="1:2" x14ac:dyDescent="0.2">
      <c r="A54" s="1" t="s">
        <v>62</v>
      </c>
      <c r="B54" s="6"/>
    </row>
    <row r="55" spans="1:2" x14ac:dyDescent="0.2">
      <c r="A55" s="1" t="s">
        <v>52</v>
      </c>
      <c r="B55" s="6"/>
    </row>
    <row r="56" spans="1:2" x14ac:dyDescent="0.2">
      <c r="A56" s="3" t="s">
        <v>70</v>
      </c>
      <c r="B56" s="5">
        <f>SUM(B53:B55)</f>
        <v>0</v>
      </c>
    </row>
    <row r="57" spans="1:2" x14ac:dyDescent="0.2">
      <c r="A57" s="1"/>
      <c r="B57" s="2"/>
    </row>
    <row r="58" spans="1:2" x14ac:dyDescent="0.2">
      <c r="A58" s="3" t="s">
        <v>71</v>
      </c>
      <c r="B58" s="5">
        <f>B19+B30+B36+B42+B50+B56+B46+B44</f>
        <v>510.21500000000003</v>
      </c>
    </row>
    <row r="61" spans="1:2" x14ac:dyDescent="0.2">
      <c r="A61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7"/>
  <sheetViews>
    <sheetView rightToLeft="1" tabSelected="1" topLeftCell="A24" workbookViewId="0">
      <selection activeCell="B41" sqref="B41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0" t="s">
        <v>0</v>
      </c>
      <c r="B1" s="19"/>
    </row>
    <row r="2" spans="1:2" x14ac:dyDescent="0.2">
      <c r="A2" s="18"/>
      <c r="B2" s="19"/>
    </row>
    <row r="3" spans="1:2" x14ac:dyDescent="0.2">
      <c r="A3" s="20" t="s">
        <v>72</v>
      </c>
      <c r="B3" s="19"/>
    </row>
    <row r="4" spans="1:2" x14ac:dyDescent="0.2">
      <c r="A4" s="18"/>
      <c r="B4" s="19"/>
    </row>
    <row r="5" spans="1:2" x14ac:dyDescent="0.2">
      <c r="A5" s="18" t="s">
        <v>2</v>
      </c>
      <c r="B5" s="19"/>
    </row>
    <row r="6" spans="1:2" x14ac:dyDescent="0.2">
      <c r="A6" s="18"/>
      <c r="B6" s="19"/>
    </row>
    <row r="7" spans="1:2" x14ac:dyDescent="0.2">
      <c r="A7" s="18" t="s">
        <v>3</v>
      </c>
      <c r="B7" s="19"/>
    </row>
    <row r="8" spans="1:2" x14ac:dyDescent="0.2">
      <c r="A8" s="18"/>
      <c r="B8" s="19"/>
    </row>
    <row r="9" spans="1:2" x14ac:dyDescent="0.2">
      <c r="A9" s="1"/>
      <c r="B9" s="2" t="s">
        <v>4</v>
      </c>
    </row>
    <row r="10" spans="1:2" x14ac:dyDescent="0.2">
      <c r="A10" s="3" t="s">
        <v>73</v>
      </c>
      <c r="B10" s="2"/>
    </row>
    <row r="11" spans="1:2" x14ac:dyDescent="0.2">
      <c r="A11" s="1" t="s">
        <v>61</v>
      </c>
      <c r="B11" s="6"/>
    </row>
    <row r="12" spans="1:2" x14ac:dyDescent="0.2">
      <c r="A12" s="1" t="s">
        <v>62</v>
      </c>
      <c r="B12" s="6"/>
    </row>
    <row r="13" spans="1:2" x14ac:dyDescent="0.2">
      <c r="A13" s="1" t="s">
        <v>52</v>
      </c>
      <c r="B13" s="6">
        <v>0</v>
      </c>
    </row>
    <row r="14" spans="1:2" x14ac:dyDescent="0.2">
      <c r="A14" s="3" t="s">
        <v>74</v>
      </c>
      <c r="B14" s="5">
        <f>SUM(B11:B13)</f>
        <v>0</v>
      </c>
    </row>
    <row r="15" spans="1:2" x14ac:dyDescent="0.2">
      <c r="A15" s="1"/>
      <c r="B15" s="4"/>
    </row>
    <row r="16" spans="1:2" x14ac:dyDescent="0.2">
      <c r="A16" s="3" t="s">
        <v>75</v>
      </c>
      <c r="B16" s="2"/>
    </row>
    <row r="17" spans="1:2" x14ac:dyDescent="0.2">
      <c r="A17" s="1" t="s">
        <v>61</v>
      </c>
      <c r="B17" s="6"/>
    </row>
    <row r="18" spans="1:2" x14ac:dyDescent="0.2">
      <c r="A18" s="1" t="s">
        <v>62</v>
      </c>
      <c r="B18" s="6"/>
    </row>
    <row r="19" spans="1:2" x14ac:dyDescent="0.2">
      <c r="A19" s="3" t="s">
        <v>74</v>
      </c>
      <c r="B19" s="5">
        <f>SUM(B17:B18)</f>
        <v>0</v>
      </c>
    </row>
    <row r="20" spans="1:2" x14ac:dyDescent="0.2">
      <c r="A20" s="1"/>
      <c r="B20" s="4"/>
    </row>
    <row r="21" spans="1:2" x14ac:dyDescent="0.2">
      <c r="A21" s="3" t="s">
        <v>76</v>
      </c>
      <c r="B21" s="2"/>
    </row>
    <row r="22" spans="1:2" x14ac:dyDescent="0.2">
      <c r="A22" s="1" t="s">
        <v>61</v>
      </c>
      <c r="B22" s="6"/>
    </row>
    <row r="23" spans="1:2" x14ac:dyDescent="0.2">
      <c r="A23" s="1" t="s">
        <v>62</v>
      </c>
      <c r="B23" s="6"/>
    </row>
    <row r="24" spans="1:2" x14ac:dyDescent="0.2">
      <c r="A24" s="1" t="s">
        <v>52</v>
      </c>
      <c r="B24" s="6"/>
    </row>
    <row r="25" spans="1:2" x14ac:dyDescent="0.2">
      <c r="A25" s="3" t="s">
        <v>77</v>
      </c>
      <c r="B25" s="5">
        <f>SUM(B21:B24)</f>
        <v>0</v>
      </c>
    </row>
    <row r="26" spans="1:2" x14ac:dyDescent="0.2">
      <c r="A26" s="1"/>
      <c r="B26" s="4"/>
    </row>
    <row r="27" spans="1:2" x14ac:dyDescent="0.2">
      <c r="A27" s="3" t="s">
        <v>78</v>
      </c>
      <c r="B27" s="2"/>
    </row>
    <row r="28" spans="1:2" x14ac:dyDescent="0.2">
      <c r="A28" s="1" t="s">
        <v>61</v>
      </c>
      <c r="B28" s="6"/>
    </row>
    <row r="29" spans="1:2" x14ac:dyDescent="0.2">
      <c r="A29" s="1" t="s">
        <v>62</v>
      </c>
      <c r="B29" s="6"/>
    </row>
    <row r="30" spans="1:2" x14ac:dyDescent="0.2">
      <c r="A30" s="1" t="s">
        <v>52</v>
      </c>
      <c r="B30" s="6"/>
    </row>
    <row r="31" spans="1:2" x14ac:dyDescent="0.2">
      <c r="A31" s="3" t="s">
        <v>79</v>
      </c>
      <c r="B31" s="5">
        <f>SUM(B27:B30)</f>
        <v>0</v>
      </c>
    </row>
    <row r="32" spans="1:2" x14ac:dyDescent="0.2">
      <c r="A32" s="1"/>
      <c r="B32" s="4"/>
    </row>
    <row r="33" spans="1:2" ht="25.5" x14ac:dyDescent="0.2">
      <c r="A33" s="3" t="s">
        <v>82</v>
      </c>
      <c r="B33" s="2"/>
    </row>
    <row r="34" spans="1:2" s="10" customFormat="1" x14ac:dyDescent="0.2">
      <c r="A34" s="13" t="s">
        <v>123</v>
      </c>
      <c r="B34" s="6">
        <v>15.478</v>
      </c>
    </row>
    <row r="35" spans="1:2" s="10" customFormat="1" x14ac:dyDescent="0.2">
      <c r="A35" s="13" t="s">
        <v>125</v>
      </c>
      <c r="B35" s="6">
        <v>69.67</v>
      </c>
    </row>
    <row r="36" spans="1:2" s="10" customFormat="1" x14ac:dyDescent="0.2">
      <c r="A36" s="13" t="s">
        <v>124</v>
      </c>
      <c r="B36" s="6">
        <v>0.33100000000000002</v>
      </c>
    </row>
    <row r="37" spans="1:2" s="10" customFormat="1" x14ac:dyDescent="0.2">
      <c r="A37" s="13" t="s">
        <v>126</v>
      </c>
      <c r="B37" s="6">
        <v>55.468000000000004</v>
      </c>
    </row>
    <row r="38" spans="1:2" x14ac:dyDescent="0.2">
      <c r="A38" s="14" t="s">
        <v>127</v>
      </c>
      <c r="B38" s="6">
        <v>17.989000000000001</v>
      </c>
    </row>
    <row r="39" spans="1:2" x14ac:dyDescent="0.2">
      <c r="A39" s="14" t="s">
        <v>128</v>
      </c>
      <c r="B39" s="6">
        <v>44.222000000000001</v>
      </c>
    </row>
    <row r="40" spans="1:2" x14ac:dyDescent="0.2">
      <c r="A40" s="14" t="s">
        <v>129</v>
      </c>
      <c r="B40" s="6">
        <v>104.529</v>
      </c>
    </row>
    <row r="41" spans="1:2" x14ac:dyDescent="0.2">
      <c r="A41" s="3" t="s">
        <v>81</v>
      </c>
      <c r="B41" s="21">
        <f>SUM(B34:B40)</f>
        <v>307.68700000000001</v>
      </c>
    </row>
    <row r="42" spans="1:2" x14ac:dyDescent="0.2">
      <c r="A42" s="1"/>
      <c r="B42" s="4"/>
    </row>
    <row r="43" spans="1:2" ht="25.5" x14ac:dyDescent="0.2">
      <c r="A43" s="3" t="s">
        <v>80</v>
      </c>
      <c r="B43" s="2"/>
    </row>
    <row r="44" spans="1:2" x14ac:dyDescent="0.2">
      <c r="A44" s="1" t="s">
        <v>83</v>
      </c>
      <c r="B44" s="6">
        <v>13.01423</v>
      </c>
    </row>
    <row r="45" spans="1:2" x14ac:dyDescent="0.2">
      <c r="A45" s="1" t="s">
        <v>84</v>
      </c>
      <c r="B45" s="6">
        <v>7.6312300000000004</v>
      </c>
    </row>
    <row r="46" spans="1:2" x14ac:dyDescent="0.2">
      <c r="A46" s="1" t="s">
        <v>85</v>
      </c>
      <c r="B46" s="6">
        <v>7.6692400000000003</v>
      </c>
    </row>
    <row r="47" spans="1:2" x14ac:dyDescent="0.2">
      <c r="A47" s="1" t="s">
        <v>86</v>
      </c>
      <c r="B47" s="6">
        <v>1.6772100000000001</v>
      </c>
    </row>
    <row r="48" spans="1:2" x14ac:dyDescent="0.2">
      <c r="A48" s="1" t="s">
        <v>87</v>
      </c>
      <c r="B48" s="6">
        <v>6.5216099999999999</v>
      </c>
    </row>
    <row r="49" spans="1:2" x14ac:dyDescent="0.2">
      <c r="A49" s="1" t="s">
        <v>88</v>
      </c>
      <c r="B49" s="6">
        <v>5.3235799999999998</v>
      </c>
    </row>
    <row r="50" spans="1:2" x14ac:dyDescent="0.2">
      <c r="A50" s="1" t="s">
        <v>89</v>
      </c>
      <c r="B50" s="6">
        <v>24.297540000000001</v>
      </c>
    </row>
    <row r="51" spans="1:2" x14ac:dyDescent="0.2">
      <c r="A51" s="1" t="s">
        <v>90</v>
      </c>
      <c r="B51" s="6">
        <v>0.30920999999999998</v>
      </c>
    </row>
    <row r="52" spans="1:2" x14ac:dyDescent="0.2">
      <c r="A52" s="1" t="s">
        <v>91</v>
      </c>
      <c r="B52" s="6">
        <v>3.9960000000000002E-2</v>
      </c>
    </row>
    <row r="53" spans="1:2" x14ac:dyDescent="0.2">
      <c r="A53" s="1" t="s">
        <v>92</v>
      </c>
      <c r="B53" s="6">
        <v>0.45706999999999998</v>
      </c>
    </row>
    <row r="54" spans="1:2" x14ac:dyDescent="0.2">
      <c r="A54" s="1" t="s">
        <v>93</v>
      </c>
      <c r="B54" s="6">
        <v>1.2847900000000001</v>
      </c>
    </row>
    <row r="55" spans="1:2" x14ac:dyDescent="0.2">
      <c r="A55" s="1" t="s">
        <v>94</v>
      </c>
      <c r="B55" s="6">
        <v>0.23607</v>
      </c>
    </row>
    <row r="56" spans="1:2" x14ac:dyDescent="0.2">
      <c r="A56" s="1" t="s">
        <v>95</v>
      </c>
      <c r="B56" s="6">
        <v>0.43712000000000001</v>
      </c>
    </row>
    <row r="57" spans="1:2" x14ac:dyDescent="0.2">
      <c r="A57" s="1" t="s">
        <v>96</v>
      </c>
      <c r="B57" s="6">
        <v>1.05263</v>
      </c>
    </row>
    <row r="58" spans="1:2" x14ac:dyDescent="0.2">
      <c r="A58" s="1" t="s">
        <v>97</v>
      </c>
      <c r="B58" s="6">
        <v>1.9100999999999999</v>
      </c>
    </row>
    <row r="59" spans="1:2" x14ac:dyDescent="0.2">
      <c r="A59" s="1" t="s">
        <v>98</v>
      </c>
      <c r="B59" s="6">
        <v>1.42879</v>
      </c>
    </row>
    <row r="60" spans="1:2" x14ac:dyDescent="0.2">
      <c r="A60" s="1" t="s">
        <v>97</v>
      </c>
      <c r="B60" s="6">
        <v>1.65832</v>
      </c>
    </row>
    <row r="61" spans="1:2" x14ac:dyDescent="0.2">
      <c r="A61" s="1" t="s">
        <v>99</v>
      </c>
      <c r="B61" s="6">
        <v>0.76426000000000005</v>
      </c>
    </row>
    <row r="62" spans="1:2" x14ac:dyDescent="0.2">
      <c r="A62" s="1" t="s">
        <v>100</v>
      </c>
      <c r="B62" s="6">
        <v>1.2889200000000001</v>
      </c>
    </row>
    <row r="63" spans="1:2" x14ac:dyDescent="0.2">
      <c r="A63" s="1" t="s">
        <v>101</v>
      </c>
      <c r="B63" s="6">
        <v>0.27993000000000001</v>
      </c>
    </row>
    <row r="64" spans="1:2" x14ac:dyDescent="0.2">
      <c r="A64" s="1" t="s">
        <v>102</v>
      </c>
      <c r="B64" s="6">
        <v>0.74356</v>
      </c>
    </row>
    <row r="65" spans="1:2" x14ac:dyDescent="0.2">
      <c r="A65" s="1" t="s">
        <v>103</v>
      </c>
      <c r="B65" s="6">
        <v>0.59852000000000005</v>
      </c>
    </row>
    <row r="66" spans="1:2" x14ac:dyDescent="0.2">
      <c r="A66" s="1" t="s">
        <v>104</v>
      </c>
      <c r="B66" s="6">
        <v>1.19998</v>
      </c>
    </row>
    <row r="67" spans="1:2" x14ac:dyDescent="0.2">
      <c r="A67" s="3" t="s">
        <v>81</v>
      </c>
      <c r="B67" s="17">
        <f>SUM(B44:B66)</f>
        <v>79.823869999999971</v>
      </c>
    </row>
    <row r="68" spans="1:2" x14ac:dyDescent="0.2">
      <c r="A68" s="1"/>
      <c r="B68" s="4"/>
    </row>
    <row r="69" spans="1:2" ht="25.5" x14ac:dyDescent="0.2">
      <c r="A69" s="3" t="s">
        <v>105</v>
      </c>
      <c r="B69" s="2"/>
    </row>
    <row r="70" spans="1:2" x14ac:dyDescent="0.2">
      <c r="A70" s="1" t="s">
        <v>106</v>
      </c>
      <c r="B70" s="6"/>
    </row>
    <row r="71" spans="1:2" x14ac:dyDescent="0.2">
      <c r="A71" s="1" t="s">
        <v>107</v>
      </c>
      <c r="B71" s="6"/>
    </row>
    <row r="72" spans="1:2" x14ac:dyDescent="0.2">
      <c r="A72" s="1" t="s">
        <v>52</v>
      </c>
      <c r="B72" s="6">
        <v>0</v>
      </c>
    </row>
    <row r="73" spans="1:2" x14ac:dyDescent="0.2">
      <c r="A73" s="3" t="s">
        <v>81</v>
      </c>
      <c r="B73" s="5">
        <f>SUM(B70:B72)</f>
        <v>0</v>
      </c>
    </row>
    <row r="74" spans="1:2" x14ac:dyDescent="0.2">
      <c r="A74" s="1"/>
      <c r="B74" s="4"/>
    </row>
    <row r="75" spans="1:2" ht="25.5" x14ac:dyDescent="0.2">
      <c r="A75" s="3" t="s">
        <v>108</v>
      </c>
      <c r="B75" s="2"/>
    </row>
    <row r="76" spans="1:2" x14ac:dyDescent="0.2">
      <c r="A76" s="1" t="s">
        <v>106</v>
      </c>
      <c r="B76" s="6"/>
    </row>
    <row r="77" spans="1:2" x14ac:dyDescent="0.2">
      <c r="A77" s="1" t="s">
        <v>107</v>
      </c>
      <c r="B77" s="6"/>
    </row>
    <row r="78" spans="1:2" x14ac:dyDescent="0.2">
      <c r="A78" s="3" t="s">
        <v>81</v>
      </c>
      <c r="B78" s="5">
        <f>SUM(B76:B77)</f>
        <v>0</v>
      </c>
    </row>
    <row r="79" spans="1:2" x14ac:dyDescent="0.2">
      <c r="A79" s="1"/>
      <c r="B79" s="4"/>
    </row>
    <row r="80" spans="1:2" x14ac:dyDescent="0.2">
      <c r="A80" s="3" t="s">
        <v>109</v>
      </c>
      <c r="B80" s="2"/>
    </row>
    <row r="81" spans="1:2" x14ac:dyDescent="0.2">
      <c r="A81" s="1" t="s">
        <v>106</v>
      </c>
      <c r="B81" s="6"/>
    </row>
    <row r="82" spans="1:2" x14ac:dyDescent="0.2">
      <c r="A82" s="1" t="s">
        <v>107</v>
      </c>
      <c r="B82" s="6"/>
    </row>
    <row r="83" spans="1:2" x14ac:dyDescent="0.2">
      <c r="A83" s="1" t="s">
        <v>52</v>
      </c>
      <c r="B83" s="6"/>
    </row>
    <row r="84" spans="1:2" x14ac:dyDescent="0.2">
      <c r="A84" s="3" t="s">
        <v>79</v>
      </c>
      <c r="B84" s="5">
        <f>SUM(B80:B83)</f>
        <v>0</v>
      </c>
    </row>
    <row r="85" spans="1:2" x14ac:dyDescent="0.2">
      <c r="A85" s="1"/>
      <c r="B85" s="4"/>
    </row>
    <row r="86" spans="1:2" x14ac:dyDescent="0.2">
      <c r="A86" s="3" t="s">
        <v>110</v>
      </c>
      <c r="B86" s="5">
        <f>B14+B19+B25+B31+B41+B67+B73+B78+B84</f>
        <v>387.51086999999995</v>
      </c>
    </row>
    <row r="87" spans="1:2" x14ac:dyDescent="0.2">
      <c r="A87" s="1"/>
      <c r="B87" s="4"/>
    </row>
    <row r="88" spans="1:2" x14ac:dyDescent="0.2">
      <c r="A88" s="3" t="s">
        <v>111</v>
      </c>
      <c r="B88" s="2"/>
    </row>
    <row r="89" spans="1:2" x14ac:dyDescent="0.2">
      <c r="A89" s="1" t="s">
        <v>61</v>
      </c>
      <c r="B89" s="6"/>
    </row>
    <row r="90" spans="1:2" x14ac:dyDescent="0.2">
      <c r="A90" s="1" t="s">
        <v>62</v>
      </c>
      <c r="B90" s="6"/>
    </row>
    <row r="91" spans="1:2" x14ac:dyDescent="0.2">
      <c r="A91" s="1" t="s">
        <v>52</v>
      </c>
      <c r="B91" s="6"/>
    </row>
    <row r="92" spans="1:2" x14ac:dyDescent="0.2">
      <c r="A92" s="3" t="s">
        <v>112</v>
      </c>
      <c r="B92" s="5">
        <f>SUM(B88:B91)</f>
        <v>0</v>
      </c>
    </row>
    <row r="93" spans="1:2" x14ac:dyDescent="0.2">
      <c r="A93" s="1"/>
      <c r="B93" s="4"/>
    </row>
    <row r="94" spans="1:2" x14ac:dyDescent="0.2">
      <c r="A94" s="3" t="s">
        <v>113</v>
      </c>
      <c r="B94" s="5">
        <v>853328.44</v>
      </c>
    </row>
    <row r="97" spans="1:1" x14ac:dyDescent="0.2">
      <c r="A97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39" workbookViewId="0">
      <selection activeCell="D57" sqref="D57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0" t="s">
        <v>0</v>
      </c>
      <c r="B1" s="19"/>
    </row>
    <row r="2" spans="1:2" x14ac:dyDescent="0.2">
      <c r="A2" s="18"/>
      <c r="B2" s="19"/>
    </row>
    <row r="3" spans="1:2" x14ac:dyDescent="0.2">
      <c r="A3" s="20" t="s">
        <v>1</v>
      </c>
      <c r="B3" s="19"/>
    </row>
    <row r="4" spans="1:2" x14ac:dyDescent="0.2">
      <c r="A4" s="18"/>
      <c r="B4" s="19"/>
    </row>
    <row r="5" spans="1:2" x14ac:dyDescent="0.2">
      <c r="A5" s="18" t="s">
        <v>2</v>
      </c>
      <c r="B5" s="19"/>
    </row>
    <row r="6" spans="1:2" x14ac:dyDescent="0.2">
      <c r="A6" s="18"/>
      <c r="B6" s="19"/>
    </row>
    <row r="7" spans="1:2" x14ac:dyDescent="0.2">
      <c r="A7" s="18" t="s">
        <v>114</v>
      </c>
      <c r="B7" s="19"/>
    </row>
    <row r="8" spans="1:2" x14ac:dyDescent="0.2">
      <c r="A8" s="18"/>
      <c r="B8" s="19"/>
    </row>
    <row r="9" spans="1:2" x14ac:dyDescent="0.2">
      <c r="A9" s="1"/>
      <c r="B9" s="2" t="s">
        <v>4</v>
      </c>
    </row>
    <row r="10" spans="1:2" x14ac:dyDescent="0.2">
      <c r="A10" s="3" t="s">
        <v>5</v>
      </c>
      <c r="B10" s="4"/>
    </row>
    <row r="11" spans="1:2" x14ac:dyDescent="0.2">
      <c r="A11" s="3" t="s">
        <v>6</v>
      </c>
      <c r="B11" s="5">
        <f>B12+B13</f>
        <v>10.885999999999999</v>
      </c>
    </row>
    <row r="12" spans="1:2" x14ac:dyDescent="0.2">
      <c r="A12" s="1" t="s">
        <v>7</v>
      </c>
      <c r="B12" s="6"/>
    </row>
    <row r="13" spans="1:2" x14ac:dyDescent="0.2">
      <c r="A13" s="1" t="s">
        <v>8</v>
      </c>
      <c r="B13" s="6">
        <v>10.885999999999999</v>
      </c>
    </row>
    <row r="14" spans="1:2" x14ac:dyDescent="0.2">
      <c r="A14" s="1"/>
      <c r="B14" s="4"/>
    </row>
    <row r="15" spans="1:2" ht="25.5" x14ac:dyDescent="0.2">
      <c r="A15" s="3" t="s">
        <v>9</v>
      </c>
      <c r="B15" s="5">
        <f>B16+B17</f>
        <v>0.27800000000000002</v>
      </c>
    </row>
    <row r="16" spans="1:2" x14ac:dyDescent="0.2">
      <c r="A16" s="1" t="s">
        <v>10</v>
      </c>
      <c r="B16" s="6"/>
    </row>
    <row r="17" spans="1:2" x14ac:dyDescent="0.2">
      <c r="A17" s="1" t="s">
        <v>11</v>
      </c>
      <c r="B17" s="6">
        <v>0.27800000000000002</v>
      </c>
    </row>
    <row r="18" spans="1:2" x14ac:dyDescent="0.2">
      <c r="A18" s="1"/>
      <c r="B18" s="4"/>
    </row>
    <row r="19" spans="1:2" x14ac:dyDescent="0.2">
      <c r="A19" s="3" t="s">
        <v>12</v>
      </c>
      <c r="B19" s="5">
        <f>B20+B21</f>
        <v>0</v>
      </c>
    </row>
    <row r="20" spans="1:2" x14ac:dyDescent="0.2">
      <c r="A20" s="1" t="s">
        <v>13</v>
      </c>
      <c r="B20" s="6">
        <v>0</v>
      </c>
    </row>
    <row r="21" spans="1:2" x14ac:dyDescent="0.2">
      <c r="A21" s="1" t="s">
        <v>14</v>
      </c>
      <c r="B21" s="6"/>
    </row>
    <row r="22" spans="1:2" x14ac:dyDescent="0.2">
      <c r="A22" s="1"/>
      <c r="B22" s="4"/>
    </row>
    <row r="23" spans="1:2" x14ac:dyDescent="0.2">
      <c r="A23" s="3" t="s">
        <v>15</v>
      </c>
      <c r="B23" s="7">
        <v>7.359</v>
      </c>
    </row>
    <row r="24" spans="1:2" x14ac:dyDescent="0.2">
      <c r="A24" s="1"/>
      <c r="B24" s="4"/>
    </row>
    <row r="25" spans="1:2" x14ac:dyDescent="0.2">
      <c r="A25" s="3" t="s">
        <v>16</v>
      </c>
      <c r="B25" s="7"/>
    </row>
    <row r="26" spans="1:2" x14ac:dyDescent="0.2">
      <c r="A26" s="1"/>
      <c r="B26" s="4"/>
    </row>
    <row r="27" spans="1:2" x14ac:dyDescent="0.2">
      <c r="A27" s="3" t="s">
        <v>17</v>
      </c>
      <c r="B27" s="7"/>
    </row>
    <row r="28" spans="1:2" x14ac:dyDescent="0.2">
      <c r="A28" s="1"/>
      <c r="B28" s="4"/>
    </row>
    <row r="29" spans="1:2" x14ac:dyDescent="0.2">
      <c r="A29" s="3" t="s">
        <v>18</v>
      </c>
      <c r="B29" s="11">
        <f>B11+B15+B19+B23+B25+B27</f>
        <v>18.523</v>
      </c>
    </row>
    <row r="30" spans="1:2" x14ac:dyDescent="0.2">
      <c r="A30" s="1"/>
      <c r="B30" s="4"/>
    </row>
    <row r="31" spans="1:2" x14ac:dyDescent="0.2">
      <c r="A31" s="3" t="s">
        <v>19</v>
      </c>
      <c r="B31" s="5">
        <f>(B32+B33)/2</f>
        <v>155401.9755</v>
      </c>
    </row>
    <row r="32" spans="1:2" x14ac:dyDescent="0.2">
      <c r="A32" s="1" t="s">
        <v>20</v>
      </c>
      <c r="B32" s="6">
        <v>157419.96799999999</v>
      </c>
    </row>
    <row r="33" spans="1:2" ht="25.5" x14ac:dyDescent="0.2">
      <c r="A33" s="1" t="s">
        <v>21</v>
      </c>
      <c r="B33" s="6">
        <v>153383.98300000001</v>
      </c>
    </row>
    <row r="34" spans="1:2" x14ac:dyDescent="0.2">
      <c r="A34" s="1"/>
      <c r="B34" s="4"/>
    </row>
    <row r="35" spans="1:2" x14ac:dyDescent="0.2">
      <c r="A35" s="3" t="s">
        <v>22</v>
      </c>
      <c r="B35" s="8">
        <f>B29/B31</f>
        <v>1.1919410895777191E-4</v>
      </c>
    </row>
    <row r="36" spans="1:2" x14ac:dyDescent="0.2">
      <c r="A36" s="1"/>
      <c r="B36" s="4"/>
    </row>
    <row r="37" spans="1:2" x14ac:dyDescent="0.2">
      <c r="A37" s="3" t="s">
        <v>23</v>
      </c>
      <c r="B37" s="2"/>
    </row>
    <row r="38" spans="1:2" x14ac:dyDescent="0.2">
      <c r="A38" s="3" t="s">
        <v>24</v>
      </c>
      <c r="B38" s="7"/>
    </row>
    <row r="39" spans="1:2" x14ac:dyDescent="0.2">
      <c r="A39" s="1"/>
      <c r="B39" s="4"/>
    </row>
    <row r="40" spans="1:2" x14ac:dyDescent="0.2">
      <c r="A40" s="3" t="s">
        <v>25</v>
      </c>
      <c r="B40" s="5">
        <f>SUM(B41:B49)</f>
        <v>12.888000000000002</v>
      </c>
    </row>
    <row r="41" spans="1:2" x14ac:dyDescent="0.2">
      <c r="A41" s="1" t="s">
        <v>26</v>
      </c>
      <c r="B41" s="6">
        <v>0</v>
      </c>
    </row>
    <row r="42" spans="1:2" x14ac:dyDescent="0.2">
      <c r="A42" s="1" t="s">
        <v>27</v>
      </c>
      <c r="B42" s="6">
        <v>0</v>
      </c>
    </row>
    <row r="43" spans="1:2" x14ac:dyDescent="0.2">
      <c r="A43" s="1" t="s">
        <v>28</v>
      </c>
      <c r="B43" s="6">
        <v>0</v>
      </c>
    </row>
    <row r="44" spans="1:2" x14ac:dyDescent="0.2">
      <c r="A44" s="1" t="s">
        <v>29</v>
      </c>
      <c r="B44" s="6">
        <v>0</v>
      </c>
    </row>
    <row r="45" spans="1:2" ht="25.5" x14ac:dyDescent="0.2">
      <c r="A45" s="1" t="s">
        <v>30</v>
      </c>
      <c r="B45" s="6">
        <v>7.15</v>
      </c>
    </row>
    <row r="46" spans="1:2" ht="25.5" x14ac:dyDescent="0.2">
      <c r="A46" s="1" t="s">
        <v>31</v>
      </c>
      <c r="B46" s="6">
        <v>5.7380000000000004</v>
      </c>
    </row>
    <row r="47" spans="1:2" ht="25.5" x14ac:dyDescent="0.2">
      <c r="A47" s="1" t="s">
        <v>32</v>
      </c>
      <c r="B47" s="6">
        <v>0</v>
      </c>
    </row>
    <row r="48" spans="1:2" ht="25.5" x14ac:dyDescent="0.2">
      <c r="A48" s="1" t="s">
        <v>33</v>
      </c>
      <c r="B48" s="6">
        <v>0</v>
      </c>
    </row>
    <row r="49" spans="1:2" x14ac:dyDescent="0.2">
      <c r="A49" s="1" t="s">
        <v>34</v>
      </c>
      <c r="B49" s="6">
        <v>0</v>
      </c>
    </row>
    <row r="50" spans="1:2" x14ac:dyDescent="0.2">
      <c r="A50" s="1"/>
      <c r="B50" s="4"/>
    </row>
    <row r="51" spans="1:2" x14ac:dyDescent="0.2">
      <c r="A51" s="3" t="s">
        <v>35</v>
      </c>
      <c r="B51" s="8">
        <f>B40/B33</f>
        <v>8.4024418638287685E-5</v>
      </c>
    </row>
    <row r="52" spans="1:2" x14ac:dyDescent="0.2">
      <c r="A52" s="1"/>
      <c r="B52" s="4"/>
    </row>
    <row r="53" spans="1:2" x14ac:dyDescent="0.2">
      <c r="A53" s="3" t="s">
        <v>36</v>
      </c>
      <c r="B53" s="12">
        <v>2.5000000000000001E-3</v>
      </c>
    </row>
    <row r="54" spans="1:2" x14ac:dyDescent="0.2">
      <c r="A54" s="1"/>
      <c r="B54" s="4"/>
    </row>
    <row r="55" spans="1:2" ht="25.5" x14ac:dyDescent="0.2">
      <c r="A55" s="3" t="s">
        <v>37</v>
      </c>
      <c r="B55" s="5">
        <f>B53-B51</f>
        <v>2.4159755813617126E-3</v>
      </c>
    </row>
    <row r="56" spans="1:2" x14ac:dyDescent="0.2">
      <c r="A56" s="1"/>
      <c r="B56" s="4"/>
    </row>
    <row r="57" spans="1:2" x14ac:dyDescent="0.2">
      <c r="A57" s="3" t="s">
        <v>38</v>
      </c>
      <c r="B57" s="7">
        <v>0</v>
      </c>
    </row>
    <row r="58" spans="1:2" ht="25.5" x14ac:dyDescent="0.2">
      <c r="A58" s="3" t="s">
        <v>39</v>
      </c>
      <c r="B58" s="8">
        <f>(B40-B57)/B33</f>
        <v>8.4024418638287685E-5</v>
      </c>
    </row>
    <row r="59" spans="1:2" x14ac:dyDescent="0.2">
      <c r="A59" s="1"/>
      <c r="B59" s="4"/>
    </row>
    <row r="60" spans="1:2" x14ac:dyDescent="0.2">
      <c r="A60" s="3" t="s">
        <v>40</v>
      </c>
      <c r="B60" s="5">
        <f>I29+I40-I57</f>
        <v>0</v>
      </c>
    </row>
    <row r="61" spans="1:2" x14ac:dyDescent="0.2">
      <c r="A61" s="1"/>
      <c r="B61" s="4"/>
    </row>
    <row r="62" spans="1:2" x14ac:dyDescent="0.2">
      <c r="A62" s="3" t="s">
        <v>41</v>
      </c>
      <c r="B62" s="5">
        <f>B29+B40-B57</f>
        <v>31.411000000000001</v>
      </c>
    </row>
    <row r="63" spans="1:2" x14ac:dyDescent="0.2">
      <c r="A63" s="1"/>
      <c r="B63" s="4"/>
    </row>
    <row r="64" spans="1:2" x14ac:dyDescent="0.2">
      <c r="A64" s="3" t="s">
        <v>42</v>
      </c>
      <c r="B64" s="8">
        <f>B62/B31</f>
        <v>2.0212741761445628E-4</v>
      </c>
    </row>
    <row r="65" spans="1:2" x14ac:dyDescent="0.2">
      <c r="A65" s="1"/>
      <c r="B65" s="4"/>
    </row>
    <row r="66" spans="1:2" x14ac:dyDescent="0.2">
      <c r="A66" s="3" t="s">
        <v>43</v>
      </c>
      <c r="B66" s="2"/>
    </row>
    <row r="67" spans="1:2" ht="25.5" x14ac:dyDescent="0.2">
      <c r="A67" s="3" t="s">
        <v>44</v>
      </c>
      <c r="B67" s="15">
        <v>2.5000000000000001E-3</v>
      </c>
    </row>
    <row r="68" spans="1:2" x14ac:dyDescent="0.2">
      <c r="A68" s="3" t="s">
        <v>45</v>
      </c>
      <c r="B68" s="5">
        <f>B35+B67</f>
        <v>2.6191941089577721E-3</v>
      </c>
    </row>
    <row r="70" spans="1:2" x14ac:dyDescent="0.2">
      <c r="A70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44" workbookViewId="0">
      <selection activeCell="F48" sqref="F48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0" t="s">
        <v>0</v>
      </c>
      <c r="B1" s="19"/>
    </row>
    <row r="2" spans="1:2" x14ac:dyDescent="0.2">
      <c r="A2" s="18"/>
      <c r="B2" s="19"/>
    </row>
    <row r="3" spans="1:2" x14ac:dyDescent="0.2">
      <c r="A3" s="20" t="s">
        <v>1</v>
      </c>
      <c r="B3" s="19"/>
    </row>
    <row r="4" spans="1:2" x14ac:dyDescent="0.2">
      <c r="A4" s="18"/>
      <c r="B4" s="19"/>
    </row>
    <row r="5" spans="1:2" x14ac:dyDescent="0.2">
      <c r="A5" s="18" t="s">
        <v>2</v>
      </c>
      <c r="B5" s="19"/>
    </row>
    <row r="6" spans="1:2" x14ac:dyDescent="0.2">
      <c r="A6" s="18"/>
      <c r="B6" s="19"/>
    </row>
    <row r="7" spans="1:2" x14ac:dyDescent="0.2">
      <c r="A7" s="18" t="s">
        <v>115</v>
      </c>
      <c r="B7" s="19"/>
    </row>
    <row r="8" spans="1:2" x14ac:dyDescent="0.2">
      <c r="A8" s="18"/>
      <c r="B8" s="19"/>
    </row>
    <row r="9" spans="1:2" x14ac:dyDescent="0.2">
      <c r="A9" s="1"/>
      <c r="B9" s="2" t="s">
        <v>4</v>
      </c>
    </row>
    <row r="10" spans="1:2" x14ac:dyDescent="0.2">
      <c r="A10" s="3" t="s">
        <v>5</v>
      </c>
      <c r="B10" s="4"/>
    </row>
    <row r="11" spans="1:2" x14ac:dyDescent="0.2">
      <c r="A11" s="3" t="s">
        <v>6</v>
      </c>
      <c r="B11" s="5">
        <f>B12+B13</f>
        <v>162.69399999999999</v>
      </c>
    </row>
    <row r="12" spans="1:2" x14ac:dyDescent="0.2">
      <c r="A12" s="1" t="s">
        <v>7</v>
      </c>
      <c r="B12" s="6"/>
    </row>
    <row r="13" spans="1:2" x14ac:dyDescent="0.2">
      <c r="A13" s="1" t="s">
        <v>8</v>
      </c>
      <c r="B13" s="6">
        <v>162.69399999999999</v>
      </c>
    </row>
    <row r="14" spans="1:2" x14ac:dyDescent="0.2">
      <c r="A14" s="1"/>
      <c r="B14" s="4"/>
    </row>
    <row r="15" spans="1:2" ht="25.5" x14ac:dyDescent="0.2">
      <c r="A15" s="3" t="s">
        <v>9</v>
      </c>
      <c r="B15" s="5">
        <f>B16+B17</f>
        <v>0.65800000000000003</v>
      </c>
    </row>
    <row r="16" spans="1:2" x14ac:dyDescent="0.2">
      <c r="A16" s="1" t="s">
        <v>10</v>
      </c>
      <c r="B16" s="6"/>
    </row>
    <row r="17" spans="1:2" x14ac:dyDescent="0.2">
      <c r="A17" s="1" t="s">
        <v>11</v>
      </c>
      <c r="B17" s="6">
        <v>0.65800000000000003</v>
      </c>
    </row>
    <row r="18" spans="1:2" x14ac:dyDescent="0.2">
      <c r="A18" s="1"/>
      <c r="B18" s="4"/>
    </row>
    <row r="19" spans="1:2" x14ac:dyDescent="0.2">
      <c r="A19" s="3" t="s">
        <v>12</v>
      </c>
      <c r="B19" s="5">
        <f>B20+B21</f>
        <v>0</v>
      </c>
    </row>
    <row r="20" spans="1:2" x14ac:dyDescent="0.2">
      <c r="A20" s="1" t="s">
        <v>13</v>
      </c>
      <c r="B20" s="6">
        <v>0</v>
      </c>
    </row>
    <row r="21" spans="1:2" x14ac:dyDescent="0.2">
      <c r="A21" s="1" t="s">
        <v>14</v>
      </c>
      <c r="B21" s="6"/>
    </row>
    <row r="22" spans="1:2" x14ac:dyDescent="0.2">
      <c r="A22" s="1"/>
      <c r="B22" s="4"/>
    </row>
    <row r="23" spans="1:2" x14ac:dyDescent="0.2">
      <c r="A23" s="3" t="s">
        <v>15</v>
      </c>
      <c r="B23" s="7">
        <v>96.676000000000002</v>
      </c>
    </row>
    <row r="24" spans="1:2" x14ac:dyDescent="0.2">
      <c r="A24" s="1"/>
      <c r="B24" s="4"/>
    </row>
    <row r="25" spans="1:2" x14ac:dyDescent="0.2">
      <c r="A25" s="3" t="s">
        <v>16</v>
      </c>
      <c r="B25" s="7"/>
    </row>
    <row r="26" spans="1:2" x14ac:dyDescent="0.2">
      <c r="A26" s="1"/>
      <c r="B26" s="4"/>
    </row>
    <row r="27" spans="1:2" x14ac:dyDescent="0.2">
      <c r="A27" s="3" t="s">
        <v>17</v>
      </c>
      <c r="B27" s="7"/>
    </row>
    <row r="28" spans="1:2" x14ac:dyDescent="0.2">
      <c r="A28" s="1"/>
      <c r="B28" s="4"/>
    </row>
    <row r="29" spans="1:2" x14ac:dyDescent="0.2">
      <c r="A29" s="3" t="s">
        <v>18</v>
      </c>
      <c r="B29" s="11">
        <f>B11+B15+B19+B23+B25+B27</f>
        <v>260.02799999999996</v>
      </c>
    </row>
    <row r="30" spans="1:2" x14ac:dyDescent="0.2">
      <c r="A30" s="1"/>
      <c r="B30" s="4"/>
    </row>
    <row r="31" spans="1:2" x14ac:dyDescent="0.2">
      <c r="A31" s="3" t="s">
        <v>19</v>
      </c>
      <c r="B31" s="5">
        <f>(B32+B33)/2</f>
        <v>572485.554</v>
      </c>
    </row>
    <row r="32" spans="1:2" x14ac:dyDescent="0.2">
      <c r="A32" s="1" t="s">
        <v>20</v>
      </c>
      <c r="B32" s="6">
        <v>778105.42200000002</v>
      </c>
    </row>
    <row r="33" spans="1:2" ht="25.5" x14ac:dyDescent="0.2">
      <c r="A33" s="1" t="s">
        <v>21</v>
      </c>
      <c r="B33" s="6">
        <v>366865.68599999999</v>
      </c>
    </row>
    <row r="34" spans="1:2" x14ac:dyDescent="0.2">
      <c r="A34" s="1"/>
      <c r="B34" s="4"/>
    </row>
    <row r="35" spans="1:2" x14ac:dyDescent="0.2">
      <c r="A35" s="3" t="s">
        <v>22</v>
      </c>
      <c r="B35" s="8">
        <f>B29/B31</f>
        <v>4.5420884104963803E-4</v>
      </c>
    </row>
    <row r="36" spans="1:2" x14ac:dyDescent="0.2">
      <c r="A36" s="1"/>
      <c r="B36" s="4"/>
    </row>
    <row r="37" spans="1:2" x14ac:dyDescent="0.2">
      <c r="A37" s="3" t="s">
        <v>23</v>
      </c>
      <c r="B37" s="2"/>
    </row>
    <row r="38" spans="1:2" x14ac:dyDescent="0.2">
      <c r="A38" s="3" t="s">
        <v>24</v>
      </c>
      <c r="B38" s="7"/>
    </row>
    <row r="39" spans="1:2" x14ac:dyDescent="0.2">
      <c r="A39" s="1"/>
      <c r="B39" s="4"/>
    </row>
    <row r="40" spans="1:2" x14ac:dyDescent="0.2">
      <c r="A40" s="3" t="s">
        <v>25</v>
      </c>
      <c r="B40" s="5">
        <f>SUM(B41:B49)</f>
        <v>224.845</v>
      </c>
    </row>
    <row r="41" spans="1:2" x14ac:dyDescent="0.2">
      <c r="A41" s="1" t="s">
        <v>26</v>
      </c>
      <c r="B41" s="6">
        <v>0</v>
      </c>
    </row>
    <row r="42" spans="1:2" x14ac:dyDescent="0.2">
      <c r="A42" s="1" t="s">
        <v>27</v>
      </c>
      <c r="B42" s="6">
        <v>0</v>
      </c>
    </row>
    <row r="43" spans="1:2" x14ac:dyDescent="0.2">
      <c r="A43" s="1" t="s">
        <v>28</v>
      </c>
      <c r="B43" s="6">
        <v>0</v>
      </c>
    </row>
    <row r="44" spans="1:2" x14ac:dyDescent="0.2">
      <c r="A44" s="1" t="s">
        <v>29</v>
      </c>
      <c r="B44" s="6">
        <v>0</v>
      </c>
    </row>
    <row r="45" spans="1:2" ht="25.5" x14ac:dyDescent="0.2">
      <c r="A45" s="1" t="s">
        <v>30</v>
      </c>
      <c r="B45" s="6">
        <v>196.06399999999999</v>
      </c>
    </row>
    <row r="46" spans="1:2" ht="25.5" x14ac:dyDescent="0.2">
      <c r="A46" s="1" t="s">
        <v>31</v>
      </c>
      <c r="B46" s="6">
        <v>28.780999999999999</v>
      </c>
    </row>
    <row r="47" spans="1:2" ht="25.5" x14ac:dyDescent="0.2">
      <c r="A47" s="1" t="s">
        <v>32</v>
      </c>
      <c r="B47" s="6">
        <v>0</v>
      </c>
    </row>
    <row r="48" spans="1:2" ht="25.5" x14ac:dyDescent="0.2">
      <c r="A48" s="1" t="s">
        <v>33</v>
      </c>
      <c r="B48" s="6">
        <v>0</v>
      </c>
    </row>
    <row r="49" spans="1:2" x14ac:dyDescent="0.2">
      <c r="A49" s="1" t="s">
        <v>34</v>
      </c>
      <c r="B49" s="6">
        <v>0</v>
      </c>
    </row>
    <row r="50" spans="1:2" x14ac:dyDescent="0.2">
      <c r="A50" s="1"/>
      <c r="B50" s="4"/>
    </row>
    <row r="51" spans="1:2" x14ac:dyDescent="0.2">
      <c r="A51" s="3" t="s">
        <v>35</v>
      </c>
      <c r="B51" s="8">
        <f>B40/B33</f>
        <v>6.1288097682703419E-4</v>
      </c>
    </row>
    <row r="52" spans="1:2" x14ac:dyDescent="0.2">
      <c r="A52" s="1"/>
      <c r="B52" s="4"/>
    </row>
    <row r="53" spans="1:2" x14ac:dyDescent="0.2">
      <c r="A53" s="3" t="s">
        <v>36</v>
      </c>
      <c r="B53" s="12">
        <v>2.5000000000000001E-3</v>
      </c>
    </row>
    <row r="54" spans="1:2" x14ac:dyDescent="0.2">
      <c r="A54" s="1"/>
      <c r="B54" s="4"/>
    </row>
    <row r="55" spans="1:2" ht="25.5" x14ac:dyDescent="0.2">
      <c r="A55" s="3" t="s">
        <v>37</v>
      </c>
      <c r="B55" s="5">
        <f>B53-B51</f>
        <v>1.8871190231729658E-3</v>
      </c>
    </row>
    <row r="56" spans="1:2" x14ac:dyDescent="0.2">
      <c r="A56" s="1"/>
      <c r="B56" s="4"/>
    </row>
    <row r="57" spans="1:2" x14ac:dyDescent="0.2">
      <c r="A57" s="3" t="s">
        <v>38</v>
      </c>
      <c r="B57" s="7">
        <v>0</v>
      </c>
    </row>
    <row r="58" spans="1:2" ht="25.5" x14ac:dyDescent="0.2">
      <c r="A58" s="3" t="s">
        <v>39</v>
      </c>
      <c r="B58" s="8">
        <f>(B40-B57)/B33</f>
        <v>6.1288097682703419E-4</v>
      </c>
    </row>
    <row r="59" spans="1:2" x14ac:dyDescent="0.2">
      <c r="A59" s="1"/>
      <c r="B59" s="4"/>
    </row>
    <row r="60" spans="1:2" x14ac:dyDescent="0.2">
      <c r="A60" s="3" t="s">
        <v>40</v>
      </c>
      <c r="B60" s="5">
        <f>I29+I40-I57</f>
        <v>0</v>
      </c>
    </row>
    <row r="61" spans="1:2" x14ac:dyDescent="0.2">
      <c r="A61" s="1"/>
      <c r="B61" s="4"/>
    </row>
    <row r="62" spans="1:2" x14ac:dyDescent="0.2">
      <c r="A62" s="3" t="s">
        <v>41</v>
      </c>
      <c r="B62" s="5">
        <f>B29+B40-B57</f>
        <v>484.87299999999993</v>
      </c>
    </row>
    <row r="63" spans="1:2" x14ac:dyDescent="0.2">
      <c r="A63" s="1"/>
      <c r="B63" s="4"/>
    </row>
    <row r="64" spans="1:2" x14ac:dyDescent="0.2">
      <c r="A64" s="3" t="s">
        <v>42</v>
      </c>
      <c r="B64" s="8">
        <f>B62/B31</f>
        <v>8.4696110951997916E-4</v>
      </c>
    </row>
    <row r="65" spans="1:2" x14ac:dyDescent="0.2">
      <c r="A65" s="1"/>
      <c r="B65" s="4"/>
    </row>
    <row r="66" spans="1:2" x14ac:dyDescent="0.2">
      <c r="A66" s="3" t="s">
        <v>43</v>
      </c>
      <c r="B66" s="2"/>
    </row>
    <row r="67" spans="1:2" ht="25.5" x14ac:dyDescent="0.2">
      <c r="A67" s="3" t="s">
        <v>44</v>
      </c>
      <c r="B67" s="15">
        <v>2.5000000000000001E-3</v>
      </c>
    </row>
    <row r="68" spans="1:2" x14ac:dyDescent="0.2">
      <c r="A68" s="3" t="s">
        <v>45</v>
      </c>
      <c r="B68" s="5">
        <f>B35+B67</f>
        <v>2.9542088410496382E-3</v>
      </c>
    </row>
    <row r="70" spans="1:2" x14ac:dyDescent="0.2">
      <c r="A70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41" workbookViewId="0">
      <selection activeCell="F58" sqref="F58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0" t="s">
        <v>0</v>
      </c>
      <c r="B1" s="19"/>
    </row>
    <row r="2" spans="1:2" x14ac:dyDescent="0.2">
      <c r="A2" s="18"/>
      <c r="B2" s="19"/>
    </row>
    <row r="3" spans="1:2" x14ac:dyDescent="0.2">
      <c r="A3" s="20" t="s">
        <v>1</v>
      </c>
      <c r="B3" s="19"/>
    </row>
    <row r="4" spans="1:2" x14ac:dyDescent="0.2">
      <c r="A4" s="18"/>
      <c r="B4" s="19"/>
    </row>
    <row r="5" spans="1:2" x14ac:dyDescent="0.2">
      <c r="A5" s="18" t="s">
        <v>2</v>
      </c>
      <c r="B5" s="19"/>
    </row>
    <row r="6" spans="1:2" x14ac:dyDescent="0.2">
      <c r="A6" s="18"/>
      <c r="B6" s="19"/>
    </row>
    <row r="7" spans="1:2" x14ac:dyDescent="0.2">
      <c r="A7" s="18" t="s">
        <v>116</v>
      </c>
      <c r="B7" s="19"/>
    </row>
    <row r="8" spans="1:2" x14ac:dyDescent="0.2">
      <c r="A8" s="18"/>
      <c r="B8" s="19"/>
    </row>
    <row r="9" spans="1:2" x14ac:dyDescent="0.2">
      <c r="A9" s="1"/>
      <c r="B9" s="2" t="s">
        <v>4</v>
      </c>
    </row>
    <row r="10" spans="1:2" x14ac:dyDescent="0.2">
      <c r="A10" s="3" t="s">
        <v>5</v>
      </c>
      <c r="B10" s="4"/>
    </row>
    <row r="11" spans="1:2" x14ac:dyDescent="0.2">
      <c r="A11" s="3" t="s">
        <v>6</v>
      </c>
      <c r="B11" s="5">
        <f>B12+B13</f>
        <v>3.0150000000000001</v>
      </c>
    </row>
    <row r="12" spans="1:2" x14ac:dyDescent="0.2">
      <c r="A12" s="1" t="s">
        <v>7</v>
      </c>
      <c r="B12" s="6"/>
    </row>
    <row r="13" spans="1:2" x14ac:dyDescent="0.2">
      <c r="A13" s="1" t="s">
        <v>8</v>
      </c>
      <c r="B13" s="6">
        <v>3.0150000000000001</v>
      </c>
    </row>
    <row r="14" spans="1:2" x14ac:dyDescent="0.2">
      <c r="A14" s="1"/>
      <c r="B14" s="4"/>
    </row>
    <row r="15" spans="1:2" ht="25.5" x14ac:dyDescent="0.2">
      <c r="A15" s="3" t="s">
        <v>9</v>
      </c>
      <c r="B15" s="5">
        <f>B16+B17</f>
        <v>0.1</v>
      </c>
    </row>
    <row r="16" spans="1:2" x14ac:dyDescent="0.2">
      <c r="A16" s="1" t="s">
        <v>10</v>
      </c>
      <c r="B16" s="6"/>
    </row>
    <row r="17" spans="1:2" x14ac:dyDescent="0.2">
      <c r="A17" s="1" t="s">
        <v>11</v>
      </c>
      <c r="B17" s="6">
        <v>0.1</v>
      </c>
    </row>
    <row r="18" spans="1:2" x14ac:dyDescent="0.2">
      <c r="A18" s="1"/>
      <c r="B18" s="4"/>
    </row>
    <row r="19" spans="1:2" x14ac:dyDescent="0.2">
      <c r="A19" s="3" t="s">
        <v>12</v>
      </c>
      <c r="B19" s="5">
        <f>B20+B21</f>
        <v>0</v>
      </c>
    </row>
    <row r="20" spans="1:2" x14ac:dyDescent="0.2">
      <c r="A20" s="1" t="s">
        <v>13</v>
      </c>
      <c r="B20" s="6">
        <v>0</v>
      </c>
    </row>
    <row r="21" spans="1:2" x14ac:dyDescent="0.2">
      <c r="A21" s="1" t="s">
        <v>14</v>
      </c>
      <c r="B21" s="6"/>
    </row>
    <row r="22" spans="1:2" x14ac:dyDescent="0.2">
      <c r="A22" s="1"/>
      <c r="B22" s="4"/>
    </row>
    <row r="23" spans="1:2" x14ac:dyDescent="0.2">
      <c r="A23" s="3" t="s">
        <v>15</v>
      </c>
      <c r="B23" s="7">
        <v>0</v>
      </c>
    </row>
    <row r="24" spans="1:2" x14ac:dyDescent="0.2">
      <c r="A24" s="1"/>
      <c r="B24" s="4"/>
    </row>
    <row r="25" spans="1:2" x14ac:dyDescent="0.2">
      <c r="A25" s="3" t="s">
        <v>16</v>
      </c>
      <c r="B25" s="7"/>
    </row>
    <row r="26" spans="1:2" x14ac:dyDescent="0.2">
      <c r="A26" s="1"/>
      <c r="B26" s="4"/>
    </row>
    <row r="27" spans="1:2" x14ac:dyDescent="0.2">
      <c r="A27" s="3" t="s">
        <v>17</v>
      </c>
      <c r="B27" s="7"/>
    </row>
    <row r="28" spans="1:2" x14ac:dyDescent="0.2">
      <c r="A28" s="1"/>
      <c r="B28" s="4"/>
    </row>
    <row r="29" spans="1:2" x14ac:dyDescent="0.2">
      <c r="A29" s="3" t="s">
        <v>18</v>
      </c>
      <c r="B29" s="5">
        <f>B11+B15+B19+B23+B25+B27</f>
        <v>3.1150000000000002</v>
      </c>
    </row>
    <row r="30" spans="1:2" x14ac:dyDescent="0.2">
      <c r="A30" s="1"/>
      <c r="B30" s="4"/>
    </row>
    <row r="31" spans="1:2" x14ac:dyDescent="0.2">
      <c r="A31" s="3" t="s">
        <v>19</v>
      </c>
      <c r="B31" s="5">
        <f>(B32+B33)/2</f>
        <v>45250.375499999995</v>
      </c>
    </row>
    <row r="32" spans="1:2" x14ac:dyDescent="0.2">
      <c r="A32" s="1" t="s">
        <v>20</v>
      </c>
      <c r="B32" s="6">
        <v>46200.853999999999</v>
      </c>
    </row>
    <row r="33" spans="1:2" ht="25.5" x14ac:dyDescent="0.2">
      <c r="A33" s="1" t="s">
        <v>21</v>
      </c>
      <c r="B33" s="6">
        <v>44299.896999999997</v>
      </c>
    </row>
    <row r="34" spans="1:2" x14ac:dyDescent="0.2">
      <c r="A34" s="1"/>
      <c r="B34" s="4"/>
    </row>
    <row r="35" spans="1:2" x14ac:dyDescent="0.2">
      <c r="A35" s="3" t="s">
        <v>22</v>
      </c>
      <c r="B35" s="8">
        <f>B29/B31</f>
        <v>6.8839207754198647E-5</v>
      </c>
    </row>
    <row r="36" spans="1:2" x14ac:dyDescent="0.2">
      <c r="A36" s="1"/>
      <c r="B36" s="4"/>
    </row>
    <row r="37" spans="1:2" x14ac:dyDescent="0.2">
      <c r="A37" s="3" t="s">
        <v>23</v>
      </c>
      <c r="B37" s="2"/>
    </row>
    <row r="38" spans="1:2" x14ac:dyDescent="0.2">
      <c r="A38" s="3" t="s">
        <v>24</v>
      </c>
      <c r="B38" s="7"/>
    </row>
    <row r="39" spans="1:2" x14ac:dyDescent="0.2">
      <c r="A39" s="1"/>
      <c r="B39" s="4"/>
    </row>
    <row r="40" spans="1:2" x14ac:dyDescent="0.2">
      <c r="A40" s="3" t="s">
        <v>25</v>
      </c>
      <c r="B40" s="5">
        <f>SUM(B41:B49)</f>
        <v>0.23</v>
      </c>
    </row>
    <row r="41" spans="1:2" x14ac:dyDescent="0.2">
      <c r="A41" s="1" t="s">
        <v>26</v>
      </c>
      <c r="B41" s="6">
        <v>0</v>
      </c>
    </row>
    <row r="42" spans="1:2" x14ac:dyDescent="0.2">
      <c r="A42" s="1" t="s">
        <v>27</v>
      </c>
      <c r="B42" s="6">
        <v>0</v>
      </c>
    </row>
    <row r="43" spans="1:2" x14ac:dyDescent="0.2">
      <c r="A43" s="1" t="s">
        <v>28</v>
      </c>
      <c r="B43" s="6">
        <v>0</v>
      </c>
    </row>
    <row r="44" spans="1:2" x14ac:dyDescent="0.2">
      <c r="A44" s="1" t="s">
        <v>29</v>
      </c>
      <c r="B44" s="6">
        <v>0</v>
      </c>
    </row>
    <row r="45" spans="1:2" ht="25.5" x14ac:dyDescent="0.2">
      <c r="A45" s="1" t="s">
        <v>30</v>
      </c>
      <c r="B45" s="6">
        <v>0.23</v>
      </c>
    </row>
    <row r="46" spans="1:2" ht="25.5" x14ac:dyDescent="0.2">
      <c r="A46" s="1" t="s">
        <v>31</v>
      </c>
      <c r="B46" s="6">
        <v>0</v>
      </c>
    </row>
    <row r="47" spans="1:2" ht="25.5" x14ac:dyDescent="0.2">
      <c r="A47" s="1" t="s">
        <v>32</v>
      </c>
      <c r="B47" s="6">
        <v>0</v>
      </c>
    </row>
    <row r="48" spans="1:2" ht="25.5" x14ac:dyDescent="0.2">
      <c r="A48" s="1" t="s">
        <v>33</v>
      </c>
      <c r="B48" s="6">
        <v>0</v>
      </c>
    </row>
    <row r="49" spans="1:2" x14ac:dyDescent="0.2">
      <c r="A49" s="1" t="s">
        <v>34</v>
      </c>
      <c r="B49" s="6">
        <v>0</v>
      </c>
    </row>
    <row r="50" spans="1:2" x14ac:dyDescent="0.2">
      <c r="A50" s="1"/>
      <c r="B50" s="4"/>
    </row>
    <row r="51" spans="1:2" x14ac:dyDescent="0.2">
      <c r="A51" s="3" t="s">
        <v>35</v>
      </c>
      <c r="B51" s="8">
        <f>B40/B33</f>
        <v>5.1918856605919425E-6</v>
      </c>
    </row>
    <row r="52" spans="1:2" x14ac:dyDescent="0.2">
      <c r="A52" s="1"/>
      <c r="B52" s="4"/>
    </row>
    <row r="53" spans="1:2" x14ac:dyDescent="0.2">
      <c r="A53" s="3" t="s">
        <v>36</v>
      </c>
      <c r="B53" s="12">
        <v>2.5000000000000001E-3</v>
      </c>
    </row>
    <row r="54" spans="1:2" x14ac:dyDescent="0.2">
      <c r="A54" s="1"/>
      <c r="B54" s="4"/>
    </row>
    <row r="55" spans="1:2" ht="25.5" x14ac:dyDescent="0.2">
      <c r="A55" s="3" t="s">
        <v>37</v>
      </c>
      <c r="B55" s="5">
        <f>B53-B51</f>
        <v>2.494808114339408E-3</v>
      </c>
    </row>
    <row r="56" spans="1:2" x14ac:dyDescent="0.2">
      <c r="A56" s="1"/>
      <c r="B56" s="4"/>
    </row>
    <row r="57" spans="1:2" x14ac:dyDescent="0.2">
      <c r="A57" s="3" t="s">
        <v>38</v>
      </c>
      <c r="B57" s="7">
        <v>0</v>
      </c>
    </row>
    <row r="58" spans="1:2" ht="25.5" x14ac:dyDescent="0.2">
      <c r="A58" s="3" t="s">
        <v>39</v>
      </c>
      <c r="B58" s="8">
        <f>(B40-B57)/B33</f>
        <v>5.1918856605919425E-6</v>
      </c>
    </row>
    <row r="59" spans="1:2" x14ac:dyDescent="0.2">
      <c r="A59" s="1"/>
      <c r="B59" s="4"/>
    </row>
    <row r="60" spans="1:2" x14ac:dyDescent="0.2">
      <c r="A60" s="3" t="s">
        <v>40</v>
      </c>
      <c r="B60" s="5">
        <f>I29+I40-I57</f>
        <v>0</v>
      </c>
    </row>
    <row r="61" spans="1:2" x14ac:dyDescent="0.2">
      <c r="A61" s="1"/>
      <c r="B61" s="4"/>
    </row>
    <row r="62" spans="1:2" x14ac:dyDescent="0.2">
      <c r="A62" s="3" t="s">
        <v>41</v>
      </c>
      <c r="B62" s="5">
        <f>B29+B40-B57</f>
        <v>3.3450000000000002</v>
      </c>
    </row>
    <row r="63" spans="1:2" x14ac:dyDescent="0.2">
      <c r="A63" s="1"/>
      <c r="B63" s="4"/>
    </row>
    <row r="64" spans="1:2" x14ac:dyDescent="0.2">
      <c r="A64" s="3" t="s">
        <v>42</v>
      </c>
      <c r="B64" s="8">
        <f>B62/B31</f>
        <v>7.3922038503304807E-5</v>
      </c>
    </row>
    <row r="65" spans="1:2" x14ac:dyDescent="0.2">
      <c r="A65" s="1"/>
      <c r="B65" s="4"/>
    </row>
    <row r="66" spans="1:2" x14ac:dyDescent="0.2">
      <c r="A66" s="3" t="s">
        <v>43</v>
      </c>
      <c r="B66" s="2"/>
    </row>
    <row r="67" spans="1:2" ht="25.5" x14ac:dyDescent="0.2">
      <c r="A67" s="3" t="s">
        <v>44</v>
      </c>
      <c r="B67" s="15">
        <v>2.5000000000000001E-3</v>
      </c>
    </row>
    <row r="68" spans="1:2" x14ac:dyDescent="0.2">
      <c r="A68" s="3" t="s">
        <v>45</v>
      </c>
      <c r="B68" s="5">
        <f>B35+B67</f>
        <v>2.5688392077541987E-3</v>
      </c>
    </row>
    <row r="70" spans="1:2" x14ac:dyDescent="0.2">
      <c r="A70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40" workbookViewId="0">
      <selection activeCell="F46" sqref="F46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0" t="s">
        <v>0</v>
      </c>
      <c r="B1" s="19"/>
    </row>
    <row r="2" spans="1:2" x14ac:dyDescent="0.2">
      <c r="A2" s="18"/>
      <c r="B2" s="19"/>
    </row>
    <row r="3" spans="1:2" x14ac:dyDescent="0.2">
      <c r="A3" s="20" t="s">
        <v>1</v>
      </c>
      <c r="B3" s="19"/>
    </row>
    <row r="4" spans="1:2" x14ac:dyDescent="0.2">
      <c r="A4" s="18"/>
      <c r="B4" s="19"/>
    </row>
    <row r="5" spans="1:2" x14ac:dyDescent="0.2">
      <c r="A5" s="18" t="s">
        <v>2</v>
      </c>
      <c r="B5" s="19"/>
    </row>
    <row r="6" spans="1:2" x14ac:dyDescent="0.2">
      <c r="A6" s="18"/>
      <c r="B6" s="19"/>
    </row>
    <row r="7" spans="1:2" x14ac:dyDescent="0.2">
      <c r="A7" s="18" t="s">
        <v>117</v>
      </c>
      <c r="B7" s="19"/>
    </row>
    <row r="8" spans="1:2" x14ac:dyDescent="0.2">
      <c r="A8" s="18"/>
      <c r="B8" s="19"/>
    </row>
    <row r="9" spans="1:2" x14ac:dyDescent="0.2">
      <c r="A9" s="1"/>
      <c r="B9" s="2" t="s">
        <v>4</v>
      </c>
    </row>
    <row r="10" spans="1:2" x14ac:dyDescent="0.2">
      <c r="A10" s="3" t="s">
        <v>5</v>
      </c>
      <c r="B10" s="4"/>
    </row>
    <row r="11" spans="1:2" x14ac:dyDescent="0.2">
      <c r="A11" s="3" t="s">
        <v>6</v>
      </c>
      <c r="B11" s="5">
        <f>B12+B13</f>
        <v>6.9820000000000002</v>
      </c>
    </row>
    <row r="12" spans="1:2" x14ac:dyDescent="0.2">
      <c r="A12" s="1" t="s">
        <v>7</v>
      </c>
      <c r="B12" s="6"/>
    </row>
    <row r="13" spans="1:2" x14ac:dyDescent="0.2">
      <c r="A13" s="1" t="s">
        <v>8</v>
      </c>
      <c r="B13" s="6">
        <v>6.9820000000000002</v>
      </c>
    </row>
    <row r="14" spans="1:2" x14ac:dyDescent="0.2">
      <c r="A14" s="1"/>
      <c r="B14" s="4"/>
    </row>
    <row r="15" spans="1:2" ht="25.5" x14ac:dyDescent="0.2">
      <c r="A15" s="3" t="s">
        <v>9</v>
      </c>
      <c r="B15" s="5">
        <f>B16+B17</f>
        <v>0.14099999999999999</v>
      </c>
    </row>
    <row r="16" spans="1:2" x14ac:dyDescent="0.2">
      <c r="A16" s="1" t="s">
        <v>10</v>
      </c>
      <c r="B16" s="6"/>
    </row>
    <row r="17" spans="1:2" x14ac:dyDescent="0.2">
      <c r="A17" s="1" t="s">
        <v>11</v>
      </c>
      <c r="B17" s="6">
        <v>0.14099999999999999</v>
      </c>
    </row>
    <row r="18" spans="1:2" x14ac:dyDescent="0.2">
      <c r="A18" s="1"/>
      <c r="B18" s="4"/>
    </row>
    <row r="19" spans="1:2" x14ac:dyDescent="0.2">
      <c r="A19" s="3" t="s">
        <v>12</v>
      </c>
      <c r="B19" s="5">
        <f>B20+B21</f>
        <v>0</v>
      </c>
    </row>
    <row r="20" spans="1:2" x14ac:dyDescent="0.2">
      <c r="A20" s="1" t="s">
        <v>13</v>
      </c>
      <c r="B20" s="6">
        <v>0</v>
      </c>
    </row>
    <row r="21" spans="1:2" x14ac:dyDescent="0.2">
      <c r="A21" s="1" t="s">
        <v>14</v>
      </c>
      <c r="B21" s="6"/>
    </row>
    <row r="22" spans="1:2" x14ac:dyDescent="0.2">
      <c r="A22" s="1"/>
      <c r="B22" s="4"/>
    </row>
    <row r="23" spans="1:2" x14ac:dyDescent="0.2">
      <c r="A23" s="3" t="s">
        <v>15</v>
      </c>
      <c r="B23" s="7">
        <v>9.8010000000000002</v>
      </c>
    </row>
    <row r="24" spans="1:2" x14ac:dyDescent="0.2">
      <c r="A24" s="1"/>
      <c r="B24" s="4"/>
    </row>
    <row r="25" spans="1:2" x14ac:dyDescent="0.2">
      <c r="A25" s="3" t="s">
        <v>16</v>
      </c>
      <c r="B25" s="7"/>
    </row>
    <row r="26" spans="1:2" x14ac:dyDescent="0.2">
      <c r="A26" s="1"/>
      <c r="B26" s="4"/>
    </row>
    <row r="27" spans="1:2" x14ac:dyDescent="0.2">
      <c r="A27" s="3" t="s">
        <v>17</v>
      </c>
      <c r="B27" s="7"/>
    </row>
    <row r="28" spans="1:2" x14ac:dyDescent="0.2">
      <c r="A28" s="1"/>
      <c r="B28" s="4"/>
    </row>
    <row r="29" spans="1:2" x14ac:dyDescent="0.2">
      <c r="A29" s="3" t="s">
        <v>18</v>
      </c>
      <c r="B29" s="5">
        <f>B11+B15+B19+B23+B25+B27</f>
        <v>16.923999999999999</v>
      </c>
    </row>
    <row r="30" spans="1:2" x14ac:dyDescent="0.2">
      <c r="A30" s="1"/>
      <c r="B30" s="4"/>
    </row>
    <row r="31" spans="1:2" x14ac:dyDescent="0.2">
      <c r="A31" s="3" t="s">
        <v>19</v>
      </c>
      <c r="B31" s="5">
        <f>(B32+B33)/2</f>
        <v>72067.087</v>
      </c>
    </row>
    <row r="32" spans="1:2" x14ac:dyDescent="0.2">
      <c r="A32" s="1" t="s">
        <v>20</v>
      </c>
      <c r="B32" s="6">
        <v>83410.218999999997</v>
      </c>
    </row>
    <row r="33" spans="1:2" ht="25.5" x14ac:dyDescent="0.2">
      <c r="A33" s="1" t="s">
        <v>21</v>
      </c>
      <c r="B33" s="6">
        <v>60723.955000000002</v>
      </c>
    </row>
    <row r="34" spans="1:2" x14ac:dyDescent="0.2">
      <c r="A34" s="1"/>
      <c r="B34" s="4"/>
    </row>
    <row r="35" spans="1:2" x14ac:dyDescent="0.2">
      <c r="A35" s="3" t="s">
        <v>22</v>
      </c>
      <c r="B35" s="8">
        <f>B29/B31</f>
        <v>2.3483674315849618E-4</v>
      </c>
    </row>
    <row r="36" spans="1:2" x14ac:dyDescent="0.2">
      <c r="A36" s="1"/>
      <c r="B36" s="4"/>
    </row>
    <row r="37" spans="1:2" x14ac:dyDescent="0.2">
      <c r="A37" s="3" t="s">
        <v>23</v>
      </c>
      <c r="B37" s="2"/>
    </row>
    <row r="38" spans="1:2" x14ac:dyDescent="0.2">
      <c r="A38" s="3" t="s">
        <v>24</v>
      </c>
      <c r="B38" s="7"/>
    </row>
    <row r="39" spans="1:2" x14ac:dyDescent="0.2">
      <c r="A39" s="1"/>
      <c r="B39" s="4"/>
    </row>
    <row r="40" spans="1:2" x14ac:dyDescent="0.2">
      <c r="A40" s="3" t="s">
        <v>25</v>
      </c>
      <c r="B40" s="5">
        <f>SUM(B41:B49)</f>
        <v>10.323</v>
      </c>
    </row>
    <row r="41" spans="1:2" x14ac:dyDescent="0.2">
      <c r="A41" s="1" t="s">
        <v>26</v>
      </c>
      <c r="B41" s="6">
        <v>0</v>
      </c>
    </row>
    <row r="42" spans="1:2" x14ac:dyDescent="0.2">
      <c r="A42" s="1" t="s">
        <v>27</v>
      </c>
      <c r="B42" s="6">
        <v>0</v>
      </c>
    </row>
    <row r="43" spans="1:2" x14ac:dyDescent="0.2">
      <c r="A43" s="1" t="s">
        <v>28</v>
      </c>
      <c r="B43" s="6">
        <v>0</v>
      </c>
    </row>
    <row r="44" spans="1:2" x14ac:dyDescent="0.2">
      <c r="A44" s="1" t="s">
        <v>29</v>
      </c>
      <c r="B44" s="6">
        <v>0</v>
      </c>
    </row>
    <row r="45" spans="1:2" ht="25.5" x14ac:dyDescent="0.2">
      <c r="A45" s="1" t="s">
        <v>30</v>
      </c>
      <c r="B45" s="6">
        <v>6.09</v>
      </c>
    </row>
    <row r="46" spans="1:2" ht="25.5" x14ac:dyDescent="0.2">
      <c r="A46" s="1" t="s">
        <v>31</v>
      </c>
      <c r="B46" s="6">
        <v>4.2329999999999997</v>
      </c>
    </row>
    <row r="47" spans="1:2" ht="25.5" x14ac:dyDescent="0.2">
      <c r="A47" s="1" t="s">
        <v>32</v>
      </c>
      <c r="B47" s="6">
        <v>0</v>
      </c>
    </row>
    <row r="48" spans="1:2" ht="25.5" x14ac:dyDescent="0.2">
      <c r="A48" s="1" t="s">
        <v>33</v>
      </c>
      <c r="B48" s="6">
        <v>0</v>
      </c>
    </row>
    <row r="49" spans="1:2" x14ac:dyDescent="0.2">
      <c r="A49" s="1" t="s">
        <v>34</v>
      </c>
      <c r="B49" s="6">
        <v>0</v>
      </c>
    </row>
    <row r="50" spans="1:2" x14ac:dyDescent="0.2">
      <c r="A50" s="1"/>
      <c r="B50" s="4"/>
    </row>
    <row r="51" spans="1:2" x14ac:dyDescent="0.2">
      <c r="A51" s="3" t="s">
        <v>35</v>
      </c>
      <c r="B51" s="8">
        <f>B40/B33</f>
        <v>1.6999880854269128E-4</v>
      </c>
    </row>
    <row r="52" spans="1:2" x14ac:dyDescent="0.2">
      <c r="A52" s="1"/>
      <c r="B52" s="4"/>
    </row>
    <row r="53" spans="1:2" x14ac:dyDescent="0.2">
      <c r="A53" s="3" t="s">
        <v>36</v>
      </c>
      <c r="B53" s="12">
        <v>2.5000000000000001E-3</v>
      </c>
    </row>
    <row r="54" spans="1:2" x14ac:dyDescent="0.2">
      <c r="A54" s="1"/>
      <c r="B54" s="4"/>
    </row>
    <row r="55" spans="1:2" ht="25.5" x14ac:dyDescent="0.2">
      <c r="A55" s="3" t="s">
        <v>37</v>
      </c>
      <c r="B55" s="5">
        <f>B53-B51</f>
        <v>2.3300011914573087E-3</v>
      </c>
    </row>
    <row r="56" spans="1:2" x14ac:dyDescent="0.2">
      <c r="A56" s="1"/>
      <c r="B56" s="4"/>
    </row>
    <row r="57" spans="1:2" x14ac:dyDescent="0.2">
      <c r="A57" s="3" t="s">
        <v>38</v>
      </c>
      <c r="B57" s="7">
        <v>0</v>
      </c>
    </row>
    <row r="58" spans="1:2" ht="25.5" x14ac:dyDescent="0.2">
      <c r="A58" s="3" t="s">
        <v>39</v>
      </c>
      <c r="B58" s="8">
        <f>(B40-B57)/B33</f>
        <v>1.6999880854269128E-4</v>
      </c>
    </row>
    <row r="59" spans="1:2" x14ac:dyDescent="0.2">
      <c r="A59" s="1"/>
      <c r="B59" s="4"/>
    </row>
    <row r="60" spans="1:2" x14ac:dyDescent="0.2">
      <c r="A60" s="3" t="s">
        <v>40</v>
      </c>
      <c r="B60" s="5">
        <f>I29+I40-I57</f>
        <v>0</v>
      </c>
    </row>
    <row r="61" spans="1:2" x14ac:dyDescent="0.2">
      <c r="A61" s="1"/>
      <c r="B61" s="4"/>
    </row>
    <row r="62" spans="1:2" x14ac:dyDescent="0.2">
      <c r="A62" s="3" t="s">
        <v>41</v>
      </c>
      <c r="B62" s="5">
        <f>B29+B40-B57</f>
        <v>27.247</v>
      </c>
    </row>
    <row r="63" spans="1:2" x14ac:dyDescent="0.2">
      <c r="A63" s="1"/>
      <c r="B63" s="4"/>
    </row>
    <row r="64" spans="1:2" x14ac:dyDescent="0.2">
      <c r="A64" s="3" t="s">
        <v>42</v>
      </c>
      <c r="B64" s="8">
        <f>B62/B31</f>
        <v>3.7807827587092567E-4</v>
      </c>
    </row>
    <row r="65" spans="1:2" x14ac:dyDescent="0.2">
      <c r="A65" s="1"/>
      <c r="B65" s="4"/>
    </row>
    <row r="66" spans="1:2" x14ac:dyDescent="0.2">
      <c r="A66" s="3" t="s">
        <v>43</v>
      </c>
      <c r="B66" s="2"/>
    </row>
    <row r="67" spans="1:2" ht="25.5" x14ac:dyDescent="0.2">
      <c r="A67" s="3" t="s">
        <v>44</v>
      </c>
      <c r="B67" s="15">
        <v>2.5000000000000001E-3</v>
      </c>
    </row>
    <row r="68" spans="1:2" x14ac:dyDescent="0.2">
      <c r="A68" s="3" t="s">
        <v>45</v>
      </c>
      <c r="B68" s="5">
        <f>B35+B67</f>
        <v>2.7348367431584962E-3</v>
      </c>
    </row>
    <row r="70" spans="1:2" x14ac:dyDescent="0.2">
      <c r="A70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43" workbookViewId="0">
      <selection activeCell="G59" sqref="G59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0" t="s">
        <v>0</v>
      </c>
      <c r="B1" s="19"/>
    </row>
    <row r="2" spans="1:2" x14ac:dyDescent="0.2">
      <c r="A2" s="18"/>
      <c r="B2" s="19"/>
    </row>
    <row r="3" spans="1:2" x14ac:dyDescent="0.2">
      <c r="A3" s="20" t="s">
        <v>1</v>
      </c>
      <c r="B3" s="19"/>
    </row>
    <row r="4" spans="1:2" x14ac:dyDescent="0.2">
      <c r="A4" s="18"/>
      <c r="B4" s="19"/>
    </row>
    <row r="5" spans="1:2" x14ac:dyDescent="0.2">
      <c r="A5" s="18" t="s">
        <v>2</v>
      </c>
      <c r="B5" s="19"/>
    </row>
    <row r="6" spans="1:2" x14ac:dyDescent="0.2">
      <c r="A6" s="18"/>
      <c r="B6" s="19"/>
    </row>
    <row r="7" spans="1:2" x14ac:dyDescent="0.2">
      <c r="A7" s="18" t="s">
        <v>118</v>
      </c>
      <c r="B7" s="19"/>
    </row>
    <row r="8" spans="1:2" x14ac:dyDescent="0.2">
      <c r="A8" s="18"/>
      <c r="B8" s="19"/>
    </row>
    <row r="9" spans="1:2" x14ac:dyDescent="0.2">
      <c r="A9" s="1"/>
      <c r="B9" s="2" t="s">
        <v>4</v>
      </c>
    </row>
    <row r="10" spans="1:2" x14ac:dyDescent="0.2">
      <c r="A10" s="3" t="s">
        <v>5</v>
      </c>
      <c r="B10" s="4"/>
    </row>
    <row r="11" spans="1:2" x14ac:dyDescent="0.2">
      <c r="A11" s="3" t="s">
        <v>6</v>
      </c>
      <c r="B11" s="5">
        <f>B12+B13</f>
        <v>30.312999999999999</v>
      </c>
    </row>
    <row r="12" spans="1:2" x14ac:dyDescent="0.2">
      <c r="A12" s="1" t="s">
        <v>7</v>
      </c>
      <c r="B12" s="6"/>
    </row>
    <row r="13" spans="1:2" x14ac:dyDescent="0.2">
      <c r="A13" s="1" t="s">
        <v>8</v>
      </c>
      <c r="B13" s="6">
        <v>30.312999999999999</v>
      </c>
    </row>
    <row r="14" spans="1:2" x14ac:dyDescent="0.2">
      <c r="A14" s="1"/>
      <c r="B14" s="4"/>
    </row>
    <row r="15" spans="1:2" ht="25.5" x14ac:dyDescent="0.2">
      <c r="A15" s="3" t="s">
        <v>9</v>
      </c>
      <c r="B15" s="5">
        <f>B16+B17</f>
        <v>2.3E-2</v>
      </c>
    </row>
    <row r="16" spans="1:2" x14ac:dyDescent="0.2">
      <c r="A16" s="1" t="s">
        <v>10</v>
      </c>
      <c r="B16" s="6"/>
    </row>
    <row r="17" spans="1:2" x14ac:dyDescent="0.2">
      <c r="A17" s="1" t="s">
        <v>11</v>
      </c>
      <c r="B17" s="6">
        <v>2.3E-2</v>
      </c>
    </row>
    <row r="18" spans="1:2" x14ac:dyDescent="0.2">
      <c r="A18" s="1"/>
      <c r="B18" s="4"/>
    </row>
    <row r="19" spans="1:2" x14ac:dyDescent="0.2">
      <c r="A19" s="3" t="s">
        <v>12</v>
      </c>
      <c r="B19" s="5">
        <f>B20+B21</f>
        <v>0</v>
      </c>
    </row>
    <row r="20" spans="1:2" x14ac:dyDescent="0.2">
      <c r="A20" s="1" t="s">
        <v>13</v>
      </c>
      <c r="B20" s="6">
        <v>0</v>
      </c>
    </row>
    <row r="21" spans="1:2" x14ac:dyDescent="0.2">
      <c r="A21" s="1" t="s">
        <v>14</v>
      </c>
      <c r="B21" s="6"/>
    </row>
    <row r="22" spans="1:2" x14ac:dyDescent="0.2">
      <c r="A22" s="1"/>
      <c r="B22" s="4"/>
    </row>
    <row r="23" spans="1:2" x14ac:dyDescent="0.2">
      <c r="A23" s="3" t="s">
        <v>15</v>
      </c>
      <c r="B23" s="7">
        <v>0</v>
      </c>
    </row>
    <row r="24" spans="1:2" x14ac:dyDescent="0.2">
      <c r="A24" s="1"/>
      <c r="B24" s="4"/>
    </row>
    <row r="25" spans="1:2" x14ac:dyDescent="0.2">
      <c r="A25" s="3" t="s">
        <v>16</v>
      </c>
      <c r="B25" s="7"/>
    </row>
    <row r="26" spans="1:2" x14ac:dyDescent="0.2">
      <c r="A26" s="1"/>
      <c r="B26" s="4"/>
    </row>
    <row r="27" spans="1:2" x14ac:dyDescent="0.2">
      <c r="A27" s="3" t="s">
        <v>17</v>
      </c>
      <c r="B27" s="7"/>
    </row>
    <row r="28" spans="1:2" x14ac:dyDescent="0.2">
      <c r="A28" s="1"/>
      <c r="B28" s="4"/>
    </row>
    <row r="29" spans="1:2" x14ac:dyDescent="0.2">
      <c r="A29" s="3" t="s">
        <v>18</v>
      </c>
      <c r="B29" s="5">
        <f>B11+B15+B19+B23+B25+B27</f>
        <v>30.335999999999999</v>
      </c>
    </row>
    <row r="30" spans="1:2" x14ac:dyDescent="0.2">
      <c r="A30" s="1"/>
      <c r="B30" s="4"/>
    </row>
    <row r="31" spans="1:2" x14ac:dyDescent="0.2">
      <c r="A31" s="3" t="s">
        <v>19</v>
      </c>
      <c r="B31" s="5">
        <f>(B32+B33)/2</f>
        <v>69060.1685</v>
      </c>
    </row>
    <row r="32" spans="1:2" x14ac:dyDescent="0.2">
      <c r="A32" s="1" t="s">
        <v>20</v>
      </c>
      <c r="B32" s="6">
        <v>125606.73299999999</v>
      </c>
    </row>
    <row r="33" spans="1:2" ht="25.5" x14ac:dyDescent="0.2">
      <c r="A33" s="1" t="s">
        <v>21</v>
      </c>
      <c r="B33" s="6">
        <v>12513.603999999999</v>
      </c>
    </row>
    <row r="34" spans="1:2" x14ac:dyDescent="0.2">
      <c r="A34" s="1"/>
      <c r="B34" s="4"/>
    </row>
    <row r="35" spans="1:2" x14ac:dyDescent="0.2">
      <c r="A35" s="3" t="s">
        <v>22</v>
      </c>
      <c r="B35" s="8">
        <f>B29/B31</f>
        <v>4.39269128050274E-4</v>
      </c>
    </row>
    <row r="36" spans="1:2" x14ac:dyDescent="0.2">
      <c r="A36" s="1"/>
      <c r="B36" s="4"/>
    </row>
    <row r="37" spans="1:2" x14ac:dyDescent="0.2">
      <c r="A37" s="3" t="s">
        <v>23</v>
      </c>
      <c r="B37" s="2"/>
    </row>
    <row r="38" spans="1:2" x14ac:dyDescent="0.2">
      <c r="A38" s="3" t="s">
        <v>24</v>
      </c>
      <c r="B38" s="7"/>
    </row>
    <row r="39" spans="1:2" x14ac:dyDescent="0.2">
      <c r="A39" s="1"/>
      <c r="B39" s="4"/>
    </row>
    <row r="40" spans="1:2" x14ac:dyDescent="0.2">
      <c r="A40" s="3" t="s">
        <v>25</v>
      </c>
      <c r="B40" s="5">
        <f>SUM(B41:B49)</f>
        <v>37.670999999999999</v>
      </c>
    </row>
    <row r="41" spans="1:2" x14ac:dyDescent="0.2">
      <c r="A41" s="1" t="s">
        <v>26</v>
      </c>
      <c r="B41" s="6">
        <v>0</v>
      </c>
    </row>
    <row r="42" spans="1:2" x14ac:dyDescent="0.2">
      <c r="A42" s="1" t="s">
        <v>27</v>
      </c>
      <c r="B42" s="6">
        <v>0</v>
      </c>
    </row>
    <row r="43" spans="1:2" x14ac:dyDescent="0.2">
      <c r="A43" s="1" t="s">
        <v>28</v>
      </c>
      <c r="B43" s="6">
        <v>0</v>
      </c>
    </row>
    <row r="44" spans="1:2" x14ac:dyDescent="0.2">
      <c r="A44" s="1" t="s">
        <v>29</v>
      </c>
      <c r="B44" s="6">
        <v>0</v>
      </c>
    </row>
    <row r="45" spans="1:2" ht="25.5" x14ac:dyDescent="0.2">
      <c r="A45" s="1" t="s">
        <v>30</v>
      </c>
      <c r="B45" s="6">
        <v>37.670999999999999</v>
      </c>
    </row>
    <row r="46" spans="1:2" ht="25.5" x14ac:dyDescent="0.2">
      <c r="A46" s="1" t="s">
        <v>31</v>
      </c>
      <c r="B46" s="6">
        <v>0</v>
      </c>
    </row>
    <row r="47" spans="1:2" ht="25.5" x14ac:dyDescent="0.2">
      <c r="A47" s="1" t="s">
        <v>32</v>
      </c>
      <c r="B47" s="6">
        <v>0</v>
      </c>
    </row>
    <row r="48" spans="1:2" ht="25.5" x14ac:dyDescent="0.2">
      <c r="A48" s="1" t="s">
        <v>33</v>
      </c>
      <c r="B48" s="6">
        <v>0</v>
      </c>
    </row>
    <row r="49" spans="1:2" x14ac:dyDescent="0.2">
      <c r="A49" s="1" t="s">
        <v>34</v>
      </c>
      <c r="B49" s="6">
        <v>0</v>
      </c>
    </row>
    <row r="50" spans="1:2" x14ac:dyDescent="0.2">
      <c r="A50" s="1"/>
      <c r="B50" s="4"/>
    </row>
    <row r="51" spans="1:2" x14ac:dyDescent="0.2">
      <c r="A51" s="3" t="s">
        <v>35</v>
      </c>
      <c r="B51" s="8">
        <f>B40/B33</f>
        <v>3.0104037174262508E-3</v>
      </c>
    </row>
    <row r="52" spans="1:2" x14ac:dyDescent="0.2">
      <c r="A52" s="1"/>
      <c r="B52" s="4"/>
    </row>
    <row r="53" spans="1:2" x14ac:dyDescent="0.2">
      <c r="A53" s="3" t="s">
        <v>36</v>
      </c>
      <c r="B53" s="12">
        <v>2.5000000000000001E-3</v>
      </c>
    </row>
    <row r="54" spans="1:2" x14ac:dyDescent="0.2">
      <c r="A54" s="1"/>
      <c r="B54" s="4"/>
    </row>
    <row r="55" spans="1:2" ht="25.5" x14ac:dyDescent="0.2">
      <c r="A55" s="3" t="s">
        <v>37</v>
      </c>
      <c r="B55" s="5">
        <f>B53-B51</f>
        <v>-5.1040371742625077E-4</v>
      </c>
    </row>
    <row r="56" spans="1:2" x14ac:dyDescent="0.2">
      <c r="A56" s="1"/>
      <c r="B56" s="4"/>
    </row>
    <row r="57" spans="1:2" x14ac:dyDescent="0.2">
      <c r="A57" s="3" t="s">
        <v>38</v>
      </c>
      <c r="B57" s="7">
        <v>0</v>
      </c>
    </row>
    <row r="58" spans="1:2" ht="25.5" x14ac:dyDescent="0.2">
      <c r="A58" s="3" t="s">
        <v>39</v>
      </c>
      <c r="B58" s="8">
        <f>(B40-B57)/B33</f>
        <v>3.0104037174262508E-3</v>
      </c>
    </row>
    <row r="59" spans="1:2" x14ac:dyDescent="0.2">
      <c r="A59" s="1"/>
      <c r="B59" s="4"/>
    </row>
    <row r="60" spans="1:2" x14ac:dyDescent="0.2">
      <c r="A60" s="3" t="s">
        <v>40</v>
      </c>
      <c r="B60" s="5">
        <f>I29+I40-I57</f>
        <v>0</v>
      </c>
    </row>
    <row r="61" spans="1:2" x14ac:dyDescent="0.2">
      <c r="A61" s="1"/>
      <c r="B61" s="4"/>
    </row>
    <row r="62" spans="1:2" x14ac:dyDescent="0.2">
      <c r="A62" s="3" t="s">
        <v>41</v>
      </c>
      <c r="B62" s="5">
        <f>B29+B40-B57</f>
        <v>68.007000000000005</v>
      </c>
    </row>
    <row r="63" spans="1:2" x14ac:dyDescent="0.2">
      <c r="A63" s="1"/>
      <c r="B63" s="4"/>
    </row>
    <row r="64" spans="1:2" x14ac:dyDescent="0.2">
      <c r="A64" s="3" t="s">
        <v>42</v>
      </c>
      <c r="B64" s="8">
        <f>B62/B31</f>
        <v>9.84749986528052E-4</v>
      </c>
    </row>
    <row r="65" spans="1:2" x14ac:dyDescent="0.2">
      <c r="A65" s="1"/>
      <c r="B65" s="4"/>
    </row>
    <row r="66" spans="1:2" x14ac:dyDescent="0.2">
      <c r="A66" s="3" t="s">
        <v>43</v>
      </c>
      <c r="B66" s="2"/>
    </row>
    <row r="67" spans="1:2" ht="25.5" x14ac:dyDescent="0.2">
      <c r="A67" s="3" t="s">
        <v>44</v>
      </c>
      <c r="B67" s="15">
        <v>0.01</v>
      </c>
    </row>
    <row r="68" spans="1:2" x14ac:dyDescent="0.2">
      <c r="A68" s="3" t="s">
        <v>45</v>
      </c>
      <c r="B68" s="5">
        <f>B35+B67</f>
        <v>1.0439269128050275E-2</v>
      </c>
    </row>
    <row r="70" spans="1:2" x14ac:dyDescent="0.2">
      <c r="A70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41" workbookViewId="0">
      <selection activeCell="F52" sqref="F52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0" t="s">
        <v>0</v>
      </c>
      <c r="B1" s="19"/>
    </row>
    <row r="2" spans="1:2" x14ac:dyDescent="0.2">
      <c r="A2" s="18"/>
      <c r="B2" s="19"/>
    </row>
    <row r="3" spans="1:2" x14ac:dyDescent="0.2">
      <c r="A3" s="20" t="s">
        <v>1</v>
      </c>
      <c r="B3" s="19"/>
    </row>
    <row r="4" spans="1:2" x14ac:dyDescent="0.2">
      <c r="A4" s="18"/>
      <c r="B4" s="19"/>
    </row>
    <row r="5" spans="1:2" x14ac:dyDescent="0.2">
      <c r="A5" s="18" t="s">
        <v>2</v>
      </c>
      <c r="B5" s="19"/>
    </row>
    <row r="6" spans="1:2" x14ac:dyDescent="0.2">
      <c r="A6" s="18"/>
      <c r="B6" s="19"/>
    </row>
    <row r="7" spans="1:2" x14ac:dyDescent="0.2">
      <c r="A7" s="18" t="s">
        <v>119</v>
      </c>
      <c r="B7" s="19"/>
    </row>
    <row r="8" spans="1:2" x14ac:dyDescent="0.2">
      <c r="A8" s="18"/>
      <c r="B8" s="19"/>
    </row>
    <row r="9" spans="1:2" x14ac:dyDescent="0.2">
      <c r="A9" s="1"/>
      <c r="B9" s="2" t="s">
        <v>4</v>
      </c>
    </row>
    <row r="10" spans="1:2" x14ac:dyDescent="0.2">
      <c r="A10" s="3" t="s">
        <v>5</v>
      </c>
      <c r="B10" s="4"/>
    </row>
    <row r="11" spans="1:2" x14ac:dyDescent="0.2">
      <c r="A11" s="3" t="s">
        <v>6</v>
      </c>
      <c r="B11" s="5">
        <f>B12+B13</f>
        <v>43.567999999999998</v>
      </c>
    </row>
    <row r="12" spans="1:2" x14ac:dyDescent="0.2">
      <c r="A12" s="1" t="s">
        <v>7</v>
      </c>
      <c r="B12" s="6"/>
    </row>
    <row r="13" spans="1:2" x14ac:dyDescent="0.2">
      <c r="A13" s="1" t="s">
        <v>8</v>
      </c>
      <c r="B13" s="6">
        <v>43.567999999999998</v>
      </c>
    </row>
    <row r="14" spans="1:2" x14ac:dyDescent="0.2">
      <c r="A14" s="1"/>
      <c r="B14" s="4"/>
    </row>
    <row r="15" spans="1:2" ht="25.5" x14ac:dyDescent="0.2">
      <c r="A15" s="3" t="s">
        <v>9</v>
      </c>
      <c r="B15" s="5">
        <f>B16+B17</f>
        <v>0.312</v>
      </c>
    </row>
    <row r="16" spans="1:2" x14ac:dyDescent="0.2">
      <c r="A16" s="1" t="s">
        <v>10</v>
      </c>
      <c r="B16" s="6"/>
    </row>
    <row r="17" spans="1:2" x14ac:dyDescent="0.2">
      <c r="A17" s="1" t="s">
        <v>11</v>
      </c>
      <c r="B17" s="6">
        <v>0.312</v>
      </c>
    </row>
    <row r="18" spans="1:2" x14ac:dyDescent="0.2">
      <c r="A18" s="1"/>
      <c r="B18" s="4"/>
    </row>
    <row r="19" spans="1:2" x14ac:dyDescent="0.2">
      <c r="A19" s="3" t="s">
        <v>12</v>
      </c>
      <c r="B19" s="5">
        <f>B20+B21</f>
        <v>0</v>
      </c>
    </row>
    <row r="20" spans="1:2" x14ac:dyDescent="0.2">
      <c r="A20" s="1" t="s">
        <v>13</v>
      </c>
      <c r="B20" s="6">
        <v>0</v>
      </c>
    </row>
    <row r="21" spans="1:2" x14ac:dyDescent="0.2">
      <c r="A21" s="1" t="s">
        <v>14</v>
      </c>
      <c r="B21" s="6"/>
    </row>
    <row r="22" spans="1:2" x14ac:dyDescent="0.2">
      <c r="A22" s="1"/>
      <c r="B22" s="4"/>
    </row>
    <row r="23" spans="1:2" x14ac:dyDescent="0.2">
      <c r="A23" s="3" t="s">
        <v>15</v>
      </c>
      <c r="B23" s="7">
        <v>57.645000000000003</v>
      </c>
    </row>
    <row r="24" spans="1:2" x14ac:dyDescent="0.2">
      <c r="A24" s="1"/>
      <c r="B24" s="4"/>
    </row>
    <row r="25" spans="1:2" x14ac:dyDescent="0.2">
      <c r="A25" s="3" t="s">
        <v>16</v>
      </c>
      <c r="B25" s="7"/>
    </row>
    <row r="26" spans="1:2" x14ac:dyDescent="0.2">
      <c r="A26" s="1"/>
      <c r="B26" s="4"/>
    </row>
    <row r="27" spans="1:2" x14ac:dyDescent="0.2">
      <c r="A27" s="3" t="s">
        <v>17</v>
      </c>
      <c r="B27" s="7"/>
    </row>
    <row r="28" spans="1:2" x14ac:dyDescent="0.2">
      <c r="A28" s="1"/>
      <c r="B28" s="4"/>
    </row>
    <row r="29" spans="1:2" x14ac:dyDescent="0.2">
      <c r="A29" s="3" t="s">
        <v>18</v>
      </c>
      <c r="B29" s="5">
        <f>B11+B15+B19+B23+B25+B27</f>
        <v>101.52500000000001</v>
      </c>
    </row>
    <row r="30" spans="1:2" x14ac:dyDescent="0.2">
      <c r="A30" s="1"/>
      <c r="B30" s="4"/>
    </row>
    <row r="31" spans="1:2" x14ac:dyDescent="0.2">
      <c r="A31" s="3" t="s">
        <v>19</v>
      </c>
      <c r="B31" s="5">
        <f>(B32+B33)/2</f>
        <v>225621.2855</v>
      </c>
    </row>
    <row r="32" spans="1:2" x14ac:dyDescent="0.2">
      <c r="A32" s="1" t="s">
        <v>20</v>
      </c>
      <c r="B32" s="6">
        <v>280323.94300000003</v>
      </c>
    </row>
    <row r="33" spans="1:2" ht="25.5" x14ac:dyDescent="0.2">
      <c r="A33" s="1" t="s">
        <v>21</v>
      </c>
      <c r="B33" s="6">
        <v>170918.628</v>
      </c>
    </row>
    <row r="34" spans="1:2" x14ac:dyDescent="0.2">
      <c r="A34" s="1"/>
      <c r="B34" s="4"/>
    </row>
    <row r="35" spans="1:2" x14ac:dyDescent="0.2">
      <c r="A35" s="3" t="s">
        <v>22</v>
      </c>
      <c r="B35" s="8">
        <f>B29/B31</f>
        <v>4.4997970725594509E-4</v>
      </c>
    </row>
    <row r="36" spans="1:2" x14ac:dyDescent="0.2">
      <c r="A36" s="1"/>
      <c r="B36" s="4"/>
    </row>
    <row r="37" spans="1:2" x14ac:dyDescent="0.2">
      <c r="A37" s="3" t="s">
        <v>23</v>
      </c>
      <c r="B37" s="2"/>
    </row>
    <row r="38" spans="1:2" x14ac:dyDescent="0.2">
      <c r="A38" s="3" t="s">
        <v>24</v>
      </c>
      <c r="B38" s="7"/>
    </row>
    <row r="39" spans="1:2" x14ac:dyDescent="0.2">
      <c r="A39" s="1"/>
      <c r="B39" s="4"/>
    </row>
    <row r="40" spans="1:2" x14ac:dyDescent="0.2">
      <c r="A40" s="3" t="s">
        <v>25</v>
      </c>
      <c r="B40" s="5">
        <f>SUM(B41:B49)</f>
        <v>49.506</v>
      </c>
    </row>
    <row r="41" spans="1:2" x14ac:dyDescent="0.2">
      <c r="A41" s="1" t="s">
        <v>26</v>
      </c>
      <c r="B41" s="6">
        <v>0</v>
      </c>
    </row>
    <row r="42" spans="1:2" x14ac:dyDescent="0.2">
      <c r="A42" s="1" t="s">
        <v>27</v>
      </c>
      <c r="B42" s="6">
        <v>0</v>
      </c>
    </row>
    <row r="43" spans="1:2" x14ac:dyDescent="0.2">
      <c r="A43" s="1" t="s">
        <v>28</v>
      </c>
      <c r="B43" s="6">
        <v>0</v>
      </c>
    </row>
    <row r="44" spans="1:2" x14ac:dyDescent="0.2">
      <c r="A44" s="1" t="s">
        <v>29</v>
      </c>
      <c r="B44" s="6">
        <v>0</v>
      </c>
    </row>
    <row r="45" spans="1:2" ht="25.5" x14ac:dyDescent="0.2">
      <c r="A45" s="1" t="s">
        <v>30</v>
      </c>
      <c r="B45" s="6">
        <v>21.268999999999998</v>
      </c>
    </row>
    <row r="46" spans="1:2" ht="25.5" x14ac:dyDescent="0.2">
      <c r="A46" s="1" t="s">
        <v>31</v>
      </c>
      <c r="B46" s="6">
        <v>28.236999999999998</v>
      </c>
    </row>
    <row r="47" spans="1:2" ht="25.5" x14ac:dyDescent="0.2">
      <c r="A47" s="1" t="s">
        <v>32</v>
      </c>
      <c r="B47" s="6">
        <v>0</v>
      </c>
    </row>
    <row r="48" spans="1:2" ht="25.5" x14ac:dyDescent="0.2">
      <c r="A48" s="1" t="s">
        <v>33</v>
      </c>
      <c r="B48" s="6">
        <v>0</v>
      </c>
    </row>
    <row r="49" spans="1:2" x14ac:dyDescent="0.2">
      <c r="A49" s="1" t="s">
        <v>34</v>
      </c>
      <c r="B49" s="6">
        <v>0</v>
      </c>
    </row>
    <row r="50" spans="1:2" x14ac:dyDescent="0.2">
      <c r="A50" s="1"/>
      <c r="B50" s="4"/>
    </row>
    <row r="51" spans="1:2" x14ac:dyDescent="0.2">
      <c r="A51" s="3" t="s">
        <v>35</v>
      </c>
      <c r="B51" s="8">
        <f>B40/B33</f>
        <v>2.8964660306072664E-4</v>
      </c>
    </row>
    <row r="52" spans="1:2" x14ac:dyDescent="0.2">
      <c r="A52" s="1"/>
      <c r="B52" s="4"/>
    </row>
    <row r="53" spans="1:2" x14ac:dyDescent="0.2">
      <c r="A53" s="3" t="s">
        <v>36</v>
      </c>
      <c r="B53" s="12">
        <v>2.5000000000000001E-3</v>
      </c>
    </row>
    <row r="54" spans="1:2" x14ac:dyDescent="0.2">
      <c r="A54" s="1"/>
      <c r="B54" s="4"/>
    </row>
    <row r="55" spans="1:2" ht="25.5" x14ac:dyDescent="0.2">
      <c r="A55" s="3" t="s">
        <v>37</v>
      </c>
      <c r="B55" s="5">
        <f>B53-B51</f>
        <v>2.2103533969392735E-3</v>
      </c>
    </row>
    <row r="56" spans="1:2" x14ac:dyDescent="0.2">
      <c r="A56" s="1"/>
      <c r="B56" s="4"/>
    </row>
    <row r="57" spans="1:2" x14ac:dyDescent="0.2">
      <c r="A57" s="3" t="s">
        <v>38</v>
      </c>
      <c r="B57" s="7">
        <v>0</v>
      </c>
    </row>
    <row r="58" spans="1:2" ht="25.5" x14ac:dyDescent="0.2">
      <c r="A58" s="3" t="s">
        <v>39</v>
      </c>
      <c r="B58" s="8">
        <f>(B40-B57)/B33</f>
        <v>2.8964660306072664E-4</v>
      </c>
    </row>
    <row r="59" spans="1:2" x14ac:dyDescent="0.2">
      <c r="A59" s="1"/>
      <c r="B59" s="4"/>
    </row>
    <row r="60" spans="1:2" x14ac:dyDescent="0.2">
      <c r="A60" s="3" t="s">
        <v>40</v>
      </c>
      <c r="B60" s="5">
        <f>I29+I40-I57</f>
        <v>0</v>
      </c>
    </row>
    <row r="61" spans="1:2" x14ac:dyDescent="0.2">
      <c r="A61" s="1"/>
      <c r="B61" s="4"/>
    </row>
    <row r="62" spans="1:2" x14ac:dyDescent="0.2">
      <c r="A62" s="3" t="s">
        <v>41</v>
      </c>
      <c r="B62" s="5">
        <f>B29+B40-B57</f>
        <v>151.03100000000001</v>
      </c>
    </row>
    <row r="63" spans="1:2" x14ac:dyDescent="0.2">
      <c r="A63" s="1"/>
      <c r="B63" s="4"/>
    </row>
    <row r="64" spans="1:2" x14ac:dyDescent="0.2">
      <c r="A64" s="3" t="s">
        <v>42</v>
      </c>
      <c r="B64" s="8">
        <f>B62/B31</f>
        <v>6.6940049413024021E-4</v>
      </c>
    </row>
    <row r="65" spans="1:2" x14ac:dyDescent="0.2">
      <c r="A65" s="1"/>
      <c r="B65" s="4"/>
    </row>
    <row r="66" spans="1:2" x14ac:dyDescent="0.2">
      <c r="A66" s="3" t="s">
        <v>43</v>
      </c>
      <c r="B66" s="2"/>
    </row>
    <row r="67" spans="1:2" ht="25.5" x14ac:dyDescent="0.2">
      <c r="A67" s="3" t="s">
        <v>44</v>
      </c>
      <c r="B67" s="15">
        <v>2.5000000000000001E-3</v>
      </c>
    </row>
    <row r="68" spans="1:2" x14ac:dyDescent="0.2">
      <c r="A68" s="3" t="s">
        <v>45</v>
      </c>
      <c r="B68" s="5">
        <f>B35+B67</f>
        <v>2.9499797072559449E-3</v>
      </c>
    </row>
    <row r="70" spans="1:2" x14ac:dyDescent="0.2">
      <c r="A70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12</vt:i4>
      </vt:variant>
    </vt:vector>
  </HeadingPairs>
  <TitlesOfParts>
    <vt:vector size="12" baseType="lpstr">
      <vt:lpstr>נספח 1</vt:lpstr>
      <vt:lpstr>נספח 2</vt:lpstr>
      <vt:lpstr>נספח 3</vt:lpstr>
      <vt:lpstr>1084</vt:lpstr>
      <vt:lpstr>1537</vt:lpstr>
      <vt:lpstr>1210</vt:lpstr>
      <vt:lpstr>11957</vt:lpstr>
      <vt:lpstr>2254</vt:lpstr>
      <vt:lpstr>13229</vt:lpstr>
      <vt:lpstr>14920</vt:lpstr>
      <vt:lpstr>14921</vt:lpstr>
      <vt:lpstr>14922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פרידמן אמיר</cp:lastModifiedBy>
  <dcterms:modified xsi:type="dcterms:W3CDTF">2026-02-22T12:16:17Z</dcterms:modified>
</cp:coreProperties>
</file>