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5\הוצאות אינפינטי לשנת 2025\"/>
    </mc:Choice>
  </mc:AlternateContent>
  <bookViews>
    <workbookView xWindow="14595" yWindow="390" windowWidth="14430" windowHeight="15510" activeTab="4"/>
  </bookViews>
  <sheets>
    <sheet name="נספח 1" sheetId="1" r:id="rId1"/>
    <sheet name="נספח 2" sheetId="2" r:id="rId2"/>
    <sheet name="נספח 3" sheetId="3" r:id="rId3"/>
    <sheet name="11374" sheetId="4" r:id="rId4"/>
    <sheet name="11373" sheetId="5" r:id="rId5"/>
    <sheet name="11372" sheetId="6" r:id="rId6"/>
    <sheet name="11914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3" l="1"/>
  <c r="B58" i="2"/>
  <c r="B16" i="2"/>
  <c r="B19" i="2" s="1"/>
  <c r="B45" i="1"/>
  <c r="B46" i="1"/>
  <c r="B32" i="1"/>
  <c r="B33" i="1"/>
  <c r="B31" i="1" s="1"/>
  <c r="B23" i="1"/>
  <c r="B17" i="1"/>
  <c r="B15" i="1" s="1"/>
  <c r="B13" i="1"/>
  <c r="B11" i="1" s="1"/>
  <c r="B60" i="7"/>
  <c r="B40" i="7"/>
  <c r="B58" i="7" s="1"/>
  <c r="B31" i="7"/>
  <c r="B19" i="7"/>
  <c r="B15" i="7"/>
  <c r="B11" i="7"/>
  <c r="B60" i="6"/>
  <c r="B40" i="6"/>
  <c r="B51" i="6" s="1"/>
  <c r="B55" i="6" s="1"/>
  <c r="B31" i="6"/>
  <c r="B19" i="6"/>
  <c r="B15" i="6"/>
  <c r="B11" i="6"/>
  <c r="B60" i="5"/>
  <c r="B40" i="5"/>
  <c r="B58" i="5" s="1"/>
  <c r="B31" i="5"/>
  <c r="B19" i="5"/>
  <c r="B15" i="5"/>
  <c r="B11" i="5"/>
  <c r="B60" i="4"/>
  <c r="B40" i="4"/>
  <c r="B58" i="4" s="1"/>
  <c r="B31" i="4"/>
  <c r="B19" i="4"/>
  <c r="B15" i="4"/>
  <c r="B11" i="4"/>
  <c r="B79" i="3"/>
  <c r="B71" i="3"/>
  <c r="B65" i="3"/>
  <c r="B60" i="3"/>
  <c r="B54" i="3"/>
  <c r="B31" i="3"/>
  <c r="B25" i="3"/>
  <c r="B19" i="3"/>
  <c r="B14" i="3"/>
  <c r="B56" i="2"/>
  <c r="B50" i="2"/>
  <c r="B42" i="2"/>
  <c r="B36" i="2"/>
  <c r="B30" i="2"/>
  <c r="B60" i="1"/>
  <c r="B40" i="1"/>
  <c r="B19" i="1"/>
  <c r="B58" i="1" l="1"/>
  <c r="B29" i="1"/>
  <c r="B35" i="1" s="1"/>
  <c r="B68" i="1" s="1"/>
  <c r="B58" i="6"/>
  <c r="B73" i="3"/>
  <c r="B51" i="1"/>
  <c r="B55" i="1" s="1"/>
  <c r="B29" i="4"/>
  <c r="B62" i="4" s="1"/>
  <c r="B64" i="4" s="1"/>
  <c r="B29" i="7"/>
  <c r="B35" i="7" s="1"/>
  <c r="B68" i="7" s="1"/>
  <c r="B51" i="4"/>
  <c r="B55" i="4" s="1"/>
  <c r="B29" i="5"/>
  <c r="B62" i="5" s="1"/>
  <c r="B64" i="5" s="1"/>
  <c r="B29" i="6"/>
  <c r="B62" i="6" s="1"/>
  <c r="B64" i="6" s="1"/>
  <c r="B62" i="7"/>
  <c r="B64" i="7" s="1"/>
  <c r="B51" i="5"/>
  <c r="B55" i="5" s="1"/>
  <c r="B51" i="7"/>
  <c r="B55" i="7" s="1"/>
  <c r="B62" i="1" l="1"/>
  <c r="B64" i="1" s="1"/>
  <c r="B35" i="6"/>
  <c r="B68" i="6" s="1"/>
  <c r="B35" i="5"/>
  <c r="B68" i="5" s="1"/>
  <c r="B35" i="4"/>
  <c r="B68" i="4" s="1"/>
</calcChain>
</file>

<file path=xl/sharedStrings.xml><?xml version="1.0" encoding="utf-8"?>
<sst xmlns="http://schemas.openxmlformats.org/spreadsheetml/2006/main" count="350" uniqueCount="113">
  <si>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</si>
  <si>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31/12/2025</t>
  </si>
  <si>
    <t>שם החברה המנהלת: אינפיניטי השתלמות גמל ופנסיה</t>
  </si>
  <si>
    <t>שם הקופה המדווחת: אינפינטי חסכון לילד</t>
  </si>
  <si>
    <t>אלפי ₪</t>
  </si>
  <si>
    <t>הוצאות ישירות שאינן מסוג עמלת ניהול חיצוני</t>
  </si>
  <si>
    <t>1. סה"כ עמלות קניה ומכירה של ניירות ערך סחירים</t>
  </si>
  <si>
    <t>א. סך עמלות קניה ומכירה של ניירות ערך סחירים לצדדים קשורים</t>
  </si>
  <si>
    <t>ב. סך עמלות קניה ומכירה של ניירות ערך סחירים לצדדים שאינם קשורים</t>
  </si>
  <si>
    <t>2. סך הכל דמי שמירה בשל ניירות ערך סחירים וכל עמלה שגובה מי שמבצע את משמרות ניירות ניירות הערך (קסטודיאן)</t>
  </si>
  <si>
    <t>א. סך עמלות קסטודיאן לצדדים  קשורים</t>
  </si>
  <si>
    <t>ב. סך עמלות קסטודיאן לצדדים  שאינם קשורים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</si>
  <si>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</si>
  <si>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</si>
  <si>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מקרקעין</t>
  </si>
  <si>
    <t>4. מסים החלים על משקיע מוסדי , על נכסיו , על הכנסותיו ועל עסקאות שנעשו בנכסיו</t>
  </si>
  <si>
    <t>5. סך הוצאות בעד ניהול תביעות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</si>
  <si>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</si>
  <si>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</si>
  <si>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</si>
  <si>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</si>
  <si>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נכול ליום 31 בדצמבר של שנת הכספים שהסתיימה 2024 או לתקופה אחרת לפי העניין</t>
  </si>
  <si>
    <t>9. שיעור שנתי של הוצאות ישירות שאינן מסוג עמלת ניהול חיצוני (חלוקה של סעיף7 בסעיף 8)</t>
  </si>
  <si>
    <t>הוצאות ישירות מסוג עמלת ניהול חיצוני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</si>
  <si>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</si>
  <si>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</si>
  <si>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</si>
  <si>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</si>
  <si>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</si>
  <si>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</si>
  <si>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</si>
  <si>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</si>
  <si>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ז. סך תשלומים בגין השקעה בקרנות נאמנות ישראליות  כאשר 75 אחוזים לפחות מנכסי הקרן מושקעים 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</si>
  <si>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</si>
  <si>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ט. סך תשלומים בגין השקעה בקרן טכנולוגיה עילית</t>
  </si>
  <si>
    <t>12. שיעור עמלת ניהול חיצוני בפועל לפני החזר, ככל שבוצע (חלוקה של סעיף 11 בסעיף 8.ב)</t>
  </si>
  <si>
    <t>13. שיעור מגבלת עמלת ניהול חיצוני שהמשקיע המוסדי הצהיר עליה עבור שנת הכספיים שהסתיימה</t>
  </si>
  <si>
    <t>14. ההפרש בין שיעור מגבלת עמלת ניהול חיצוני מוצהרת לבין שיעור עמלת ניהול חיצוני בפועל (סעיף 13 פחות סעיף 12)</t>
  </si>
  <si>
    <t>15.א סכום שהוחזר לחוסכים (אם הוחזר)</t>
  </si>
  <si>
    <t>15.ב שיעור עמלת ניהול חיצוני בפועל לאחר החזר (חלוקה של התוצאה של סעיף 11בניכוי סעיף 15א,בסעיף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</si>
  <si>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</si>
  <si>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</si>
  <si>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</si>
  <si>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</si>
  <si>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2026</t>
  </si>
  <si>
    <t>19. DE : שיעור הוצאות ישירות (סכום של סעיף 9 וסעיף 18)</t>
  </si>
  <si>
    <t>הופק בתוכנת פריים זהב, מהדורה 5.20.169, פריים מערכות, טלפון 03-7760600, www.primesys.co.il</t>
  </si>
  <si>
    <t>נספח 2 - פרוט עמלות והוצאות לשנה המסתיימת ביום: 31/12/2025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</si>
  <si>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</si>
  <si>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</si>
  <si>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</si>
  <si>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</si>
  <si>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</si>
  <si>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</si>
  <si>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</si>
  <si>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</si>
  <si>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</si>
  <si>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</si>
  <si>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</si>
  <si>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</si>
  <si>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</si>
  <si>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</si>
  <si>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</si>
  <si>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</si>
  <si>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</si>
  <si>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</si>
  <si>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מיסים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</si>
  <si>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</si>
  <si>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</si>
  <si>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</si>
  <si>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</si>
  <si>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</si>
  <si>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</si>
  <si>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תשלום הנובע מהשקעה בקרנות השקעה בישראל</t>
  </si>
  <si>
    <t>סך תשלומים הנובעים מהשקעה בקרנות השקעה בחו"ל</t>
  </si>
  <si>
    <t>תשלום הנובע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</si>
  <si>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</si>
  <si>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</si>
  <si>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</si>
  <si>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</si>
  <si>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שהונפקו במדינת ישראל ואינם נסחירים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</si>
  <si>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</si>
  <si>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</si>
  <si>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INDUSTRIAL SELE</t>
  </si>
  <si>
    <t>ISHS PHLX SOX S</t>
  </si>
  <si>
    <t>VANGUARD S 50</t>
  </si>
  <si>
    <t>ISHARES RUSSELL</t>
  </si>
  <si>
    <t>ISHARES DJ US H</t>
  </si>
  <si>
    <t>INVESCO EX SOLA</t>
  </si>
  <si>
    <t>VANECK VECTORS</t>
  </si>
  <si>
    <t>SPDR S AEROSP</t>
  </si>
  <si>
    <t>INVESCO QQQ TRU</t>
  </si>
  <si>
    <t>REAL ESTATE SEL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</si>
  <si>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</si>
  <si>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(1) מנהל קרנות א</t>
  </si>
  <si>
    <t>(2) מנהל קרנות ב</t>
  </si>
  <si>
    <t>תשלום בגין השקעה בקרנות נאמנות זרות כאשר 75% לפחות מנכסי בקרן מושקעים בנכסים שלא הונפקו במדינת ישראל ואינם נסחרים או מוחזקים בה</t>
  </si>
  <si>
    <t>תשלומים בגין השקעה בקרן טכנולוגיה עילית</t>
  </si>
  <si>
    <t>סך הכול עמלות ניהול חיצוני</t>
  </si>
  <si>
    <t>תשלום של דמי ניהול משתנים</t>
  </si>
  <si>
    <t>סך דמי ניהול משתנים</t>
  </si>
  <si>
    <t>סך הכל נכסים לסוף שנה קודמת</t>
  </si>
  <si>
    <t>שם הקופה המדווחת: אינפיניטי לילד סיכון בינוני</t>
  </si>
  <si>
    <t>שם הקופה המדווחת: אינפיניטי חיסכון לילד - הלכה</t>
  </si>
  <si>
    <t>IBI</t>
  </si>
  <si>
    <t>ילין לפידות</t>
  </si>
  <si>
    <t>הראל</t>
  </si>
  <si>
    <t>מגדל</t>
  </si>
  <si>
    <t>מור</t>
  </si>
  <si>
    <t>קסם</t>
  </si>
  <si>
    <t>תכלית/מיטב</t>
  </si>
  <si>
    <t>שם הקופה המדווחת: אינפיניטי חסכון לכול ילד סיכון נמוך</t>
  </si>
  <si>
    <t>שם הקופה המדווחת: אינפיניטי חסכון לכול ילד סיכון גבוה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</si>
</sst>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%"/>
    <numFmt numFmtId="165" formatCode="0.000"/>
    <numFmt numFmtId="166" formatCode="#,##0.00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right" wrapText="1" readingOrder="2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 readingOrder="2"/>
    </xf>
    <xf numFmtId="0" fontId="0" fillId="2" borderId="1" xfId="0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right" readingOrder="2"/>
    </xf>
    <xf numFmtId="10" fontId="1" fillId="0" borderId="1" xfId="0" applyNumberFormat="1" applyFont="1" applyBorder="1"/>
    <xf numFmtId="165" fontId="0" fillId="2" borderId="1" xfId="0" applyNumberFormat="1" applyFill="1" applyBorder="1"/>
    <xf numFmtId="0" fontId="3" fillId="2" borderId="1" xfId="0" applyFont="1" applyFill="1" applyBorder="1" applyAlignment="1">
      <alignment horizontal="right" wrapText="1" readingOrder="2"/>
    </xf>
    <xf numFmtId="1" fontId="0" fillId="0" borderId="1" xfId="0" applyNumberFormat="1" applyBorder="1"/>
    <xf numFmtId="1" fontId="1" fillId="0" borderId="1" xfId="0" applyNumberFormat="1" applyFont="1" applyBorder="1"/>
    <xf numFmtId="1" fontId="1" fillId="2" borderId="1" xfId="0" applyNumberFormat="1" applyFont="1" applyFill="1" applyBorder="1"/>
    <xf numFmtId="10" fontId="1" fillId="0" borderId="1" xfId="1" applyNumberFormat="1" applyFont="1" applyBorder="1"/>
    <xf numFmtId="166" fontId="1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workbookViewId="0">
      <selection activeCell="D25" sqref="D25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1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19" t="s">
        <v>3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524.20299999999997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14">
        <f>'11374'!B13+'11373'!B13+'11372'!B13+'11914'!B13</f>
        <v>524.20299999999997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1.9259999999999999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14">
        <f>'11374'!B17+'11373'!B17+'11372'!B17+'11914'!B17</f>
        <v>1.9259999999999999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15">
        <f>'11374'!B23+'11373'!B23+'11372'!B23+'11914'!B23</f>
        <v>107.569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16">
        <f>B11+B15+B19+B23+B25+B27</f>
        <v>633.69799999999998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1336976.3785000001</v>
      </c>
    </row>
    <row r="32" spans="1:2" x14ac:dyDescent="0.2">
      <c r="A32" s="2" t="s">
        <v>20</v>
      </c>
      <c r="B32" s="7">
        <f>'11374'!B32+'11373'!B32+'11372'!B32+'11914'!B32</f>
        <v>1654410.92</v>
      </c>
    </row>
    <row r="33" spans="1:2" ht="25.5" x14ac:dyDescent="0.2">
      <c r="A33" s="2" t="s">
        <v>21</v>
      </c>
      <c r="B33" s="7">
        <f>'11374'!B33+'11373'!B33+'11372'!B33+'11914'!B33</f>
        <v>1019541.8370000001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4.7397845630673568E-4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16">
        <f>SUM(B41:B49)</f>
        <v>612.67099999999994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14">
        <f>'11374'!B45+'11373'!B45+'11372'!B45+'11914'!B45</f>
        <v>565.89799999999991</v>
      </c>
    </row>
    <row r="46" spans="1:2" ht="25.5" x14ac:dyDescent="0.2">
      <c r="A46" s="2" t="s">
        <v>31</v>
      </c>
      <c r="B46" s="14">
        <f>'11374'!B46+'11373'!B46+'11372'!B46+'11914'!B46</f>
        <v>46.772999999999996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6.0092776751838176E-4</v>
      </c>
    </row>
    <row r="52" spans="1:2" x14ac:dyDescent="0.2">
      <c r="A52" s="2"/>
      <c r="B52" s="5"/>
    </row>
    <row r="53" spans="1:2" x14ac:dyDescent="0.2">
      <c r="A53" s="4" t="s">
        <v>36</v>
      </c>
      <c r="B53" s="8"/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-6.0092776751838176E-4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6.0092776751838176E-4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16">
        <f>B29+B40-B57</f>
        <v>1246.3689999999999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9.3222963400321573E-4</v>
      </c>
    </row>
    <row r="65" spans="1:2" x14ac:dyDescent="0.2">
      <c r="A65" s="2"/>
      <c r="B65" s="12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8"/>
    </row>
    <row r="68" spans="1:2" x14ac:dyDescent="0.2">
      <c r="A68" s="4" t="s">
        <v>45</v>
      </c>
      <c r="B68" s="6">
        <f>B35+B67</f>
        <v>4.7397845630673568E-4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rightToLeft="1" topLeftCell="A21" workbookViewId="0">
      <selection activeCell="B58" sqref="B5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47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19" t="s">
        <v>3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48</v>
      </c>
      <c r="B10" s="3"/>
    </row>
    <row r="11" spans="1:2" x14ac:dyDescent="0.2">
      <c r="A11" s="4" t="s">
        <v>49</v>
      </c>
      <c r="B11" s="3"/>
    </row>
    <row r="12" spans="1:2" x14ac:dyDescent="0.2">
      <c r="A12" s="2" t="s">
        <v>50</v>
      </c>
      <c r="B12" s="7"/>
    </row>
    <row r="13" spans="1:2" x14ac:dyDescent="0.2">
      <c r="A13" s="2" t="s">
        <v>51</v>
      </c>
      <c r="B13" s="7"/>
    </row>
    <row r="14" spans="1:2" x14ac:dyDescent="0.2">
      <c r="A14" s="2" t="s">
        <v>52</v>
      </c>
      <c r="B14" s="7"/>
    </row>
    <row r="15" spans="1:2" x14ac:dyDescent="0.2">
      <c r="A15" s="4" t="s">
        <v>53</v>
      </c>
      <c r="B15" s="3"/>
    </row>
    <row r="16" spans="1:2" x14ac:dyDescent="0.2">
      <c r="A16" s="2" t="s">
        <v>54</v>
      </c>
      <c r="B16" s="7">
        <f>524.203</f>
        <v>524.20299999999997</v>
      </c>
    </row>
    <row r="17" spans="1:2" x14ac:dyDescent="0.2">
      <c r="A17" s="2" t="s">
        <v>51</v>
      </c>
      <c r="B17" s="7"/>
    </row>
    <row r="18" spans="1:2" x14ac:dyDescent="0.2">
      <c r="A18" s="2" t="s">
        <v>52</v>
      </c>
      <c r="B18" s="7"/>
    </row>
    <row r="19" spans="1:2" x14ac:dyDescent="0.2">
      <c r="A19" s="4" t="s">
        <v>55</v>
      </c>
      <c r="B19" s="6">
        <f>SUM(B12:B14)+SUM(B16:B18)</f>
        <v>524.20299999999997</v>
      </c>
    </row>
    <row r="20" spans="1:2" x14ac:dyDescent="0.2">
      <c r="A20" s="2"/>
      <c r="B20" s="5"/>
    </row>
    <row r="21" spans="1:2" x14ac:dyDescent="0.2">
      <c r="A21" s="4" t="s">
        <v>56</v>
      </c>
      <c r="B21" s="3"/>
    </row>
    <row r="22" spans="1:2" x14ac:dyDescent="0.2">
      <c r="A22" s="4" t="s">
        <v>49</v>
      </c>
      <c r="B22" s="3"/>
    </row>
    <row r="23" spans="1:2" x14ac:dyDescent="0.2">
      <c r="A23" s="2" t="s">
        <v>57</v>
      </c>
      <c r="B23" s="7"/>
    </row>
    <row r="24" spans="1:2" x14ac:dyDescent="0.2">
      <c r="A24" s="2" t="s">
        <v>58</v>
      </c>
      <c r="B24" s="7"/>
    </row>
    <row r="25" spans="1:2" x14ac:dyDescent="0.2">
      <c r="A25" s="2" t="s">
        <v>52</v>
      </c>
      <c r="B25" s="7"/>
    </row>
    <row r="26" spans="1:2" x14ac:dyDescent="0.2">
      <c r="A26" s="4" t="s">
        <v>53</v>
      </c>
      <c r="B26" s="3"/>
    </row>
    <row r="27" spans="1:2" x14ac:dyDescent="0.2">
      <c r="A27" s="2" t="s">
        <v>54</v>
      </c>
      <c r="B27" s="7"/>
    </row>
    <row r="28" spans="1:2" x14ac:dyDescent="0.2">
      <c r="A28" s="2" t="s">
        <v>58</v>
      </c>
      <c r="B28" s="7"/>
    </row>
    <row r="29" spans="1:2" x14ac:dyDescent="0.2">
      <c r="A29" s="2" t="s">
        <v>52</v>
      </c>
      <c r="B29" s="7">
        <v>1.9259999999999999</v>
      </c>
    </row>
    <row r="30" spans="1:2" x14ac:dyDescent="0.2">
      <c r="A30" s="4" t="s">
        <v>59</v>
      </c>
      <c r="B30" s="6">
        <f>SUM(B23:B25)+SUM(B27:B29)</f>
        <v>1.9259999999999999</v>
      </c>
    </row>
    <row r="31" spans="1:2" x14ac:dyDescent="0.2">
      <c r="A31" s="2"/>
      <c r="B31" s="5"/>
    </row>
    <row r="32" spans="1:2" x14ac:dyDescent="0.2">
      <c r="A32" s="4" t="s">
        <v>60</v>
      </c>
      <c r="B32" s="3"/>
    </row>
    <row r="33" spans="1:2" x14ac:dyDescent="0.2">
      <c r="A33" s="2" t="s">
        <v>61</v>
      </c>
      <c r="B33" s="7"/>
    </row>
    <row r="34" spans="1:2" x14ac:dyDescent="0.2">
      <c r="A34" s="2" t="s">
        <v>62</v>
      </c>
      <c r="B34" s="7"/>
    </row>
    <row r="35" spans="1:2" x14ac:dyDescent="0.2">
      <c r="A35" s="2" t="s">
        <v>52</v>
      </c>
      <c r="B35" s="7"/>
    </row>
    <row r="36" spans="1:2" x14ac:dyDescent="0.2">
      <c r="A36" s="4" t="s">
        <v>63</v>
      </c>
      <c r="B36" s="6">
        <f>SUM(B33:B35)</f>
        <v>0</v>
      </c>
    </row>
    <row r="37" spans="1:2" x14ac:dyDescent="0.2">
      <c r="A37" s="2"/>
      <c r="B37" s="5"/>
    </row>
    <row r="38" spans="1:2" x14ac:dyDescent="0.2">
      <c r="A38" s="4" t="s">
        <v>64</v>
      </c>
      <c r="B38" s="3"/>
    </row>
    <row r="39" spans="1:2" x14ac:dyDescent="0.2">
      <c r="A39" s="2" t="s">
        <v>61</v>
      </c>
      <c r="B39" s="7"/>
    </row>
    <row r="40" spans="1:2" x14ac:dyDescent="0.2">
      <c r="A40" s="2" t="s">
        <v>62</v>
      </c>
      <c r="B40" s="7"/>
    </row>
    <row r="41" spans="1:2" x14ac:dyDescent="0.2">
      <c r="A41" s="2" t="s">
        <v>52</v>
      </c>
      <c r="B41" s="7"/>
    </row>
    <row r="42" spans="1:2" x14ac:dyDescent="0.2">
      <c r="A42" s="4" t="s">
        <v>65</v>
      </c>
      <c r="B42" s="6">
        <f>SUM(B39:B41)</f>
        <v>0</v>
      </c>
    </row>
    <row r="43" spans="1:2" x14ac:dyDescent="0.2">
      <c r="A43" s="2"/>
      <c r="B43" s="5"/>
    </row>
    <row r="44" spans="1:2" x14ac:dyDescent="0.2">
      <c r="A44" s="4" t="s">
        <v>66</v>
      </c>
      <c r="B44" s="8">
        <v>107.569</v>
      </c>
    </row>
    <row r="45" spans="1:2" x14ac:dyDescent="0.2">
      <c r="A45" s="2"/>
      <c r="B45" s="5"/>
    </row>
    <row r="46" spans="1:2" x14ac:dyDescent="0.2">
      <c r="A46" s="4" t="s">
        <v>67</v>
      </c>
      <c r="B46" s="3"/>
    </row>
    <row r="47" spans="1:2" x14ac:dyDescent="0.2">
      <c r="A47" s="2" t="s">
        <v>61</v>
      </c>
      <c r="B47" s="7"/>
    </row>
    <row r="48" spans="1:2" x14ac:dyDescent="0.2">
      <c r="A48" s="2" t="s">
        <v>62</v>
      </c>
      <c r="B48" s="7"/>
    </row>
    <row r="49" spans="1:2" x14ac:dyDescent="0.2">
      <c r="A49" s="2" t="s">
        <v>52</v>
      </c>
      <c r="B49" s="7"/>
    </row>
    <row r="50" spans="1:2" x14ac:dyDescent="0.2">
      <c r="A50" s="4" t="s">
        <v>68</v>
      </c>
      <c r="B50" s="6">
        <f>SUM(B47:B49)</f>
        <v>0</v>
      </c>
    </row>
    <row r="51" spans="1:2" x14ac:dyDescent="0.2">
      <c r="A51" s="2"/>
      <c r="B51" s="5"/>
    </row>
    <row r="52" spans="1:2" x14ac:dyDescent="0.2">
      <c r="A52" s="4" t="s">
        <v>69</v>
      </c>
      <c r="B52" s="3"/>
    </row>
    <row r="53" spans="1:2" x14ac:dyDescent="0.2">
      <c r="A53" s="2" t="s">
        <v>61</v>
      </c>
      <c r="B53" s="7"/>
    </row>
    <row r="54" spans="1:2" x14ac:dyDescent="0.2">
      <c r="A54" s="2" t="s">
        <v>62</v>
      </c>
      <c r="B54" s="7"/>
    </row>
    <row r="55" spans="1:2" x14ac:dyDescent="0.2">
      <c r="A55" s="2" t="s">
        <v>52</v>
      </c>
      <c r="B55" s="7"/>
    </row>
    <row r="56" spans="1:2" x14ac:dyDescent="0.2">
      <c r="A56" s="4" t="s">
        <v>70</v>
      </c>
      <c r="B56" s="6">
        <f>SUM(B53:B55)</f>
        <v>0</v>
      </c>
    </row>
    <row r="57" spans="1:2" x14ac:dyDescent="0.2">
      <c r="A57" s="2"/>
      <c r="B57" s="3"/>
    </row>
    <row r="58" spans="1:2" x14ac:dyDescent="0.2">
      <c r="A58" s="4" t="s">
        <v>71</v>
      </c>
      <c r="B58" s="6">
        <f>B19+B30+B36+B42+B50+B56+B46+B44</f>
        <v>633.69799999999998</v>
      </c>
    </row>
    <row r="61" spans="1:2" x14ac:dyDescent="0.2">
      <c r="A61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rightToLeft="1" topLeftCell="A31" workbookViewId="0">
      <selection activeCell="D33" sqref="D3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72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19" t="s">
        <v>3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73</v>
      </c>
      <c r="B10" s="3"/>
    </row>
    <row r="11" spans="1:2" x14ac:dyDescent="0.2">
      <c r="A11" s="2" t="s">
        <v>61</v>
      </c>
      <c r="B11" s="7"/>
    </row>
    <row r="12" spans="1:2" x14ac:dyDescent="0.2">
      <c r="A12" s="2" t="s">
        <v>62</v>
      </c>
      <c r="B12" s="7"/>
    </row>
    <row r="13" spans="1:2" x14ac:dyDescent="0.2">
      <c r="A13" s="2" t="s">
        <v>52</v>
      </c>
      <c r="B13" s="7">
        <v>0</v>
      </c>
    </row>
    <row r="14" spans="1:2" x14ac:dyDescent="0.2">
      <c r="A14" s="4" t="s">
        <v>74</v>
      </c>
      <c r="B14" s="6">
        <f>SUM(B11:B13)</f>
        <v>0</v>
      </c>
    </row>
    <row r="15" spans="1:2" x14ac:dyDescent="0.2">
      <c r="A15" s="2"/>
      <c r="B15" s="5"/>
    </row>
    <row r="16" spans="1:2" x14ac:dyDescent="0.2">
      <c r="A16" s="4" t="s">
        <v>75</v>
      </c>
      <c r="B16" s="3"/>
    </row>
    <row r="17" spans="1:2" x14ac:dyDescent="0.2">
      <c r="A17" s="2" t="s">
        <v>61</v>
      </c>
      <c r="B17" s="7"/>
    </row>
    <row r="18" spans="1:2" x14ac:dyDescent="0.2">
      <c r="A18" s="2" t="s">
        <v>62</v>
      </c>
      <c r="B18" s="7"/>
    </row>
    <row r="19" spans="1:2" x14ac:dyDescent="0.2">
      <c r="A19" s="4" t="s">
        <v>74</v>
      </c>
      <c r="B19" s="6">
        <f>SUM(B17:B18)</f>
        <v>0</v>
      </c>
    </row>
    <row r="20" spans="1:2" x14ac:dyDescent="0.2">
      <c r="A20" s="2"/>
      <c r="B20" s="5"/>
    </row>
    <row r="21" spans="1:2" x14ac:dyDescent="0.2">
      <c r="A21" s="4" t="s">
        <v>76</v>
      </c>
      <c r="B21" s="3"/>
    </row>
    <row r="22" spans="1:2" x14ac:dyDescent="0.2">
      <c r="A22" s="2" t="s">
        <v>61</v>
      </c>
      <c r="B22" s="7"/>
    </row>
    <row r="23" spans="1:2" x14ac:dyDescent="0.2">
      <c r="A23" s="2" t="s">
        <v>62</v>
      </c>
      <c r="B23" s="7"/>
    </row>
    <row r="24" spans="1:2" x14ac:dyDescent="0.2">
      <c r="A24" s="2" t="s">
        <v>52</v>
      </c>
      <c r="B24" s="7"/>
    </row>
    <row r="25" spans="1:2" x14ac:dyDescent="0.2">
      <c r="A25" s="4" t="s">
        <v>77</v>
      </c>
      <c r="B25" s="6">
        <f>SUM(B21:B24)</f>
        <v>0</v>
      </c>
    </row>
    <row r="26" spans="1:2" x14ac:dyDescent="0.2">
      <c r="A26" s="2"/>
      <c r="B26" s="5"/>
    </row>
    <row r="27" spans="1:2" x14ac:dyDescent="0.2">
      <c r="A27" s="4" t="s">
        <v>78</v>
      </c>
      <c r="B27" s="3"/>
    </row>
    <row r="28" spans="1:2" x14ac:dyDescent="0.2">
      <c r="A28" s="2" t="s">
        <v>61</v>
      </c>
      <c r="B28" s="7"/>
    </row>
    <row r="29" spans="1:2" x14ac:dyDescent="0.2">
      <c r="A29" s="2" t="s">
        <v>62</v>
      </c>
      <c r="B29" s="7"/>
    </row>
    <row r="30" spans="1:2" x14ac:dyDescent="0.2">
      <c r="A30" s="2" t="s">
        <v>52</v>
      </c>
      <c r="B30" s="7"/>
    </row>
    <row r="31" spans="1:2" x14ac:dyDescent="0.2">
      <c r="A31" s="4" t="s">
        <v>79</v>
      </c>
      <c r="B31" s="6">
        <f>SUM(B27:B30)</f>
        <v>0</v>
      </c>
    </row>
    <row r="32" spans="1:2" x14ac:dyDescent="0.2">
      <c r="A32" s="2"/>
      <c r="B32" s="5"/>
    </row>
    <row r="33" spans="1:2" ht="25.5" x14ac:dyDescent="0.2">
      <c r="A33" s="4" t="s">
        <v>82</v>
      </c>
      <c r="B33" s="3"/>
    </row>
    <row r="34" spans="1:2" s="1" customFormat="1" x14ac:dyDescent="0.2">
      <c r="A34" s="4" t="s">
        <v>104</v>
      </c>
      <c r="B34" s="7">
        <v>87.867000000000004</v>
      </c>
    </row>
    <row r="35" spans="1:2" s="1" customFormat="1" x14ac:dyDescent="0.2">
      <c r="A35" s="4" t="s">
        <v>106</v>
      </c>
      <c r="B35" s="7">
        <v>89.186000000000007</v>
      </c>
    </row>
    <row r="36" spans="1:2" s="1" customFormat="1" x14ac:dyDescent="0.2">
      <c r="A36" s="4" t="s">
        <v>105</v>
      </c>
      <c r="B36" s="7">
        <v>0.84199999999999997</v>
      </c>
    </row>
    <row r="37" spans="1:2" s="1" customFormat="1" x14ac:dyDescent="0.2">
      <c r="A37" s="4" t="s">
        <v>107</v>
      </c>
      <c r="B37" s="7">
        <v>79.644000000000005</v>
      </c>
    </row>
    <row r="38" spans="1:2" x14ac:dyDescent="0.2">
      <c r="A38" s="13" t="s">
        <v>108</v>
      </c>
      <c r="B38" s="7">
        <v>14.023999999999999</v>
      </c>
    </row>
    <row r="39" spans="1:2" x14ac:dyDescent="0.2">
      <c r="A39" s="13" t="s">
        <v>109</v>
      </c>
      <c r="B39" s="7">
        <v>120.729</v>
      </c>
    </row>
    <row r="40" spans="1:2" x14ac:dyDescent="0.2">
      <c r="A40" s="13" t="s">
        <v>110</v>
      </c>
      <c r="B40" s="7">
        <v>173.60599999999999</v>
      </c>
    </row>
    <row r="41" spans="1:2" x14ac:dyDescent="0.2">
      <c r="A41" s="4" t="s">
        <v>81</v>
      </c>
      <c r="B41" s="18">
        <f>SUM(B34:B40)</f>
        <v>565.89799999999991</v>
      </c>
    </row>
    <row r="42" spans="1:2" x14ac:dyDescent="0.2">
      <c r="A42" s="2"/>
      <c r="B42" s="5"/>
    </row>
    <row r="43" spans="1:2" ht="25.5" x14ac:dyDescent="0.2">
      <c r="A43" s="4" t="s">
        <v>80</v>
      </c>
      <c r="B43" s="3"/>
    </row>
    <row r="44" spans="1:2" x14ac:dyDescent="0.2">
      <c r="A44" s="2" t="s">
        <v>83</v>
      </c>
      <c r="B44" s="7">
        <v>9.4189999999999996E-2</v>
      </c>
    </row>
    <row r="45" spans="1:2" x14ac:dyDescent="0.2">
      <c r="A45" s="2" t="s">
        <v>84</v>
      </c>
      <c r="B45" s="7">
        <v>13.84173</v>
      </c>
    </row>
    <row r="46" spans="1:2" x14ac:dyDescent="0.2">
      <c r="A46" s="2" t="s">
        <v>85</v>
      </c>
      <c r="B46" s="7">
        <v>4.7830899999999996</v>
      </c>
    </row>
    <row r="47" spans="1:2" x14ac:dyDescent="0.2">
      <c r="A47" s="2" t="s">
        <v>86</v>
      </c>
      <c r="B47" s="7">
        <v>0.43808999999999998</v>
      </c>
    </row>
    <row r="48" spans="1:2" x14ac:dyDescent="0.2">
      <c r="A48" s="2" t="s">
        <v>87</v>
      </c>
      <c r="B48" s="7">
        <v>16.49034</v>
      </c>
    </row>
    <row r="49" spans="1:2" x14ac:dyDescent="0.2">
      <c r="A49" s="2" t="s">
        <v>88</v>
      </c>
      <c r="B49" s="7">
        <v>0.20261999999999999</v>
      </c>
    </row>
    <row r="50" spans="1:2" x14ac:dyDescent="0.2">
      <c r="A50" s="2" t="s">
        <v>89</v>
      </c>
      <c r="B50" s="7">
        <v>5.32212</v>
      </c>
    </row>
    <row r="51" spans="1:2" x14ac:dyDescent="0.2">
      <c r="A51" s="2" t="s">
        <v>90</v>
      </c>
      <c r="B51" s="7">
        <v>0.80525999999999998</v>
      </c>
    </row>
    <row r="52" spans="1:2" x14ac:dyDescent="0.2">
      <c r="A52" s="2" t="s">
        <v>91</v>
      </c>
      <c r="B52" s="7">
        <v>4.7711600000000001</v>
      </c>
    </row>
    <row r="53" spans="1:2" x14ac:dyDescent="0.2">
      <c r="A53" s="2" t="s">
        <v>92</v>
      </c>
      <c r="B53" s="7">
        <v>2.4279999999999999E-2</v>
      </c>
    </row>
    <row r="54" spans="1:2" x14ac:dyDescent="0.2">
      <c r="A54" s="4" t="s">
        <v>81</v>
      </c>
      <c r="B54" s="6">
        <f>SUM(B44:B53)</f>
        <v>46.772879999999994</v>
      </c>
    </row>
    <row r="55" spans="1:2" x14ac:dyDescent="0.2">
      <c r="A55" s="2"/>
      <c r="B55" s="5"/>
    </row>
    <row r="56" spans="1:2" ht="25.5" x14ac:dyDescent="0.2">
      <c r="A56" s="4" t="s">
        <v>93</v>
      </c>
      <c r="B56" s="3"/>
    </row>
    <row r="57" spans="1:2" x14ac:dyDescent="0.2">
      <c r="A57" s="2" t="s">
        <v>94</v>
      </c>
      <c r="B57" s="7"/>
    </row>
    <row r="58" spans="1:2" x14ac:dyDescent="0.2">
      <c r="A58" s="2" t="s">
        <v>95</v>
      </c>
      <c r="B58" s="7"/>
    </row>
    <row r="59" spans="1:2" x14ac:dyDescent="0.2">
      <c r="A59" s="2" t="s">
        <v>52</v>
      </c>
      <c r="B59" s="7">
        <v>0</v>
      </c>
    </row>
    <row r="60" spans="1:2" x14ac:dyDescent="0.2">
      <c r="A60" s="4" t="s">
        <v>81</v>
      </c>
      <c r="B60" s="6">
        <f>SUM(B57:B59)</f>
        <v>0</v>
      </c>
    </row>
    <row r="61" spans="1:2" x14ac:dyDescent="0.2">
      <c r="A61" s="2"/>
      <c r="B61" s="5"/>
    </row>
    <row r="62" spans="1:2" ht="25.5" x14ac:dyDescent="0.2">
      <c r="A62" s="4" t="s">
        <v>96</v>
      </c>
      <c r="B62" s="3"/>
    </row>
    <row r="63" spans="1:2" x14ac:dyDescent="0.2">
      <c r="A63" s="2" t="s">
        <v>94</v>
      </c>
      <c r="B63" s="7"/>
    </row>
    <row r="64" spans="1:2" x14ac:dyDescent="0.2">
      <c r="A64" s="2" t="s">
        <v>95</v>
      </c>
      <c r="B64" s="7"/>
    </row>
    <row r="65" spans="1:2" x14ac:dyDescent="0.2">
      <c r="A65" s="4" t="s">
        <v>81</v>
      </c>
      <c r="B65" s="6">
        <f>SUM(B63:B64)</f>
        <v>0</v>
      </c>
    </row>
    <row r="66" spans="1:2" x14ac:dyDescent="0.2">
      <c r="A66" s="2"/>
      <c r="B66" s="5"/>
    </row>
    <row r="67" spans="1:2" x14ac:dyDescent="0.2">
      <c r="A67" s="4" t="s">
        <v>97</v>
      </c>
      <c r="B67" s="3"/>
    </row>
    <row r="68" spans="1:2" x14ac:dyDescent="0.2">
      <c r="A68" s="2" t="s">
        <v>94</v>
      </c>
      <c r="B68" s="7"/>
    </row>
    <row r="69" spans="1:2" x14ac:dyDescent="0.2">
      <c r="A69" s="2" t="s">
        <v>95</v>
      </c>
      <c r="B69" s="7"/>
    </row>
    <row r="70" spans="1:2" x14ac:dyDescent="0.2">
      <c r="A70" s="2" t="s">
        <v>52</v>
      </c>
      <c r="B70" s="7"/>
    </row>
    <row r="71" spans="1:2" x14ac:dyDescent="0.2">
      <c r="A71" s="4" t="s">
        <v>79</v>
      </c>
      <c r="B71" s="6">
        <f>SUM(B67:B70)</f>
        <v>0</v>
      </c>
    </row>
    <row r="72" spans="1:2" x14ac:dyDescent="0.2">
      <c r="A72" s="2"/>
      <c r="B72" s="5"/>
    </row>
    <row r="73" spans="1:2" x14ac:dyDescent="0.2">
      <c r="A73" s="4" t="s">
        <v>98</v>
      </c>
      <c r="B73" s="6">
        <f>B14+B19+B25+B31+B41+B54+B60+B65+B71</f>
        <v>612.6708799999999</v>
      </c>
    </row>
    <row r="74" spans="1:2" x14ac:dyDescent="0.2">
      <c r="A74" s="2"/>
      <c r="B74" s="5"/>
    </row>
    <row r="75" spans="1:2" x14ac:dyDescent="0.2">
      <c r="A75" s="4" t="s">
        <v>99</v>
      </c>
      <c r="B75" s="3"/>
    </row>
    <row r="76" spans="1:2" x14ac:dyDescent="0.2">
      <c r="A76" s="2" t="s">
        <v>61</v>
      </c>
      <c r="B76" s="7"/>
    </row>
    <row r="77" spans="1:2" x14ac:dyDescent="0.2">
      <c r="A77" s="2" t="s">
        <v>62</v>
      </c>
      <c r="B77" s="7"/>
    </row>
    <row r="78" spans="1:2" x14ac:dyDescent="0.2">
      <c r="A78" s="2" t="s">
        <v>52</v>
      </c>
      <c r="B78" s="7"/>
    </row>
    <row r="79" spans="1:2" x14ac:dyDescent="0.2">
      <c r="A79" s="4" t="s">
        <v>100</v>
      </c>
      <c r="B79" s="6">
        <f>SUM(B75:B78)</f>
        <v>0</v>
      </c>
    </row>
    <row r="80" spans="1:2" x14ac:dyDescent="0.2">
      <c r="A80" s="2"/>
      <c r="B80" s="5"/>
    </row>
    <row r="81" spans="1:2" x14ac:dyDescent="0.2">
      <c r="A81" s="4" t="s">
        <v>101</v>
      </c>
      <c r="B81" s="6">
        <v>1019541.8370000001</v>
      </c>
    </row>
    <row r="84" spans="1:2" x14ac:dyDescent="0.2">
      <c r="A84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workbookViewId="0">
      <selection activeCell="F20" sqref="F20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1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22" t="s">
        <v>111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33.496000000000002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33.496000000000002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0.90200000000000002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0.90200000000000002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39.058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73.456000000000003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508478.14600000007</v>
      </c>
    </row>
    <row r="32" spans="1:2" x14ac:dyDescent="0.2">
      <c r="A32" s="2" t="s">
        <v>20</v>
      </c>
      <c r="B32" s="7">
        <v>547285.20700000005</v>
      </c>
    </row>
    <row r="33" spans="1:2" ht="25.5" x14ac:dyDescent="0.2">
      <c r="A33" s="2" t="s">
        <v>21</v>
      </c>
      <c r="B33" s="7">
        <v>469671.08500000002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1.444624524728345E-4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80.599999999999994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68.182000000000002</v>
      </c>
    </row>
    <row r="46" spans="1:2" ht="25.5" x14ac:dyDescent="0.2">
      <c r="A46" s="2" t="s">
        <v>31</v>
      </c>
      <c r="B46" s="7">
        <v>12.417999999999999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1.7160945728647526E-4</v>
      </c>
    </row>
    <row r="52" spans="1:2" x14ac:dyDescent="0.2">
      <c r="A52" s="2"/>
      <c r="B52" s="5"/>
    </row>
    <row r="53" spans="1:2" x14ac:dyDescent="0.2">
      <c r="A53" s="4" t="s">
        <v>36</v>
      </c>
      <c r="B53" s="11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2.3283905427135248E-3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1.7160945728647526E-4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154.05599999999998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3.0297467297640747E-4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7">
        <v>2.5000000000000001E-3</v>
      </c>
    </row>
    <row r="68" spans="1:2" x14ac:dyDescent="0.2">
      <c r="A68" s="4" t="s">
        <v>45</v>
      </c>
      <c r="B68" s="6">
        <f>B35+B67</f>
        <v>2.6444624524728346E-3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abSelected="1" workbookViewId="0">
      <selection activeCell="F16" sqref="F1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1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22" t="s">
        <v>112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84.778000000000006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84.778000000000006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0.38500000000000001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0.38500000000000001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65.918000000000006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151.08100000000002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324239.62599999999</v>
      </c>
    </row>
    <row r="32" spans="1:2" x14ac:dyDescent="0.2">
      <c r="A32" s="2" t="s">
        <v>20</v>
      </c>
      <c r="B32" s="7">
        <v>452509.81199999998</v>
      </c>
    </row>
    <row r="33" spans="1:2" ht="25.5" x14ac:dyDescent="0.2">
      <c r="A33" s="2" t="s">
        <v>21</v>
      </c>
      <c r="B33" s="7">
        <v>195969.44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4.6595476889675424E-4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185.56100000000001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152.47200000000001</v>
      </c>
    </row>
    <row r="46" spans="1:2" ht="25.5" x14ac:dyDescent="0.2">
      <c r="A46" s="2" t="s">
        <v>31</v>
      </c>
      <c r="B46" s="7">
        <v>33.088999999999999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9.4688743306099157E-4</v>
      </c>
    </row>
    <row r="52" spans="1:2" x14ac:dyDescent="0.2">
      <c r="A52" s="2"/>
      <c r="B52" s="5"/>
    </row>
    <row r="53" spans="1:2" x14ac:dyDescent="0.2">
      <c r="A53" s="4" t="s">
        <v>36</v>
      </c>
      <c r="B53" s="11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1.5531125669390085E-3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9.4688743306099157E-4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336.64200000000005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1.0382506424430678E-3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7">
        <v>2.5000000000000001E-3</v>
      </c>
    </row>
    <row r="68" spans="1:2" x14ac:dyDescent="0.2">
      <c r="A68" s="4" t="s">
        <v>45</v>
      </c>
      <c r="B68" s="6">
        <f>B35+B67</f>
        <v>2.9659547688967542E-3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1" workbookViewId="0">
      <selection activeCell="E59" sqref="E59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1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19" t="s">
        <v>102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2.0819999999999999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2.0819999999999999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0.03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0.03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2.593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4.7050000000000001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18844.918000000001</v>
      </c>
    </row>
    <row r="32" spans="1:2" x14ac:dyDescent="0.2">
      <c r="A32" s="2" t="s">
        <v>20</v>
      </c>
      <c r="B32" s="7">
        <v>21679.345000000001</v>
      </c>
    </row>
    <row r="33" spans="1:2" ht="25.5" x14ac:dyDescent="0.2">
      <c r="A33" s="2" t="s">
        <v>21</v>
      </c>
      <c r="B33" s="7">
        <v>16010.491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2.4966943342496898E-4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5.2469999999999999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3.9809999999999999</v>
      </c>
    </row>
    <row r="46" spans="1:2" ht="25.5" x14ac:dyDescent="0.2">
      <c r="A46" s="2" t="s">
        <v>31</v>
      </c>
      <c r="B46" s="7">
        <v>1.266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3.2772261637697433E-4</v>
      </c>
    </row>
    <row r="52" spans="1:2" x14ac:dyDescent="0.2">
      <c r="A52" s="2"/>
      <c r="B52" s="5"/>
    </row>
    <row r="53" spans="1:2" x14ac:dyDescent="0.2">
      <c r="A53" s="4" t="s">
        <v>36</v>
      </c>
      <c r="B53" s="11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2.1722773836230259E-3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3.2772261637697433E-4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9.952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5.2809993654522665E-4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7">
        <v>2.5000000000000001E-3</v>
      </c>
    </row>
    <row r="68" spans="1:2" x14ac:dyDescent="0.2">
      <c r="A68" s="4" t="s">
        <v>45</v>
      </c>
      <c r="B68" s="6">
        <f>B35+B67</f>
        <v>2.7496694334249693E-3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7" workbookViewId="0">
      <selection activeCell="F52" sqref="F52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1" t="s">
        <v>0</v>
      </c>
      <c r="B1" s="20"/>
    </row>
    <row r="2" spans="1:2" x14ac:dyDescent="0.2">
      <c r="A2" s="19"/>
      <c r="B2" s="20"/>
    </row>
    <row r="3" spans="1:2" x14ac:dyDescent="0.2">
      <c r="A3" s="21" t="s">
        <v>1</v>
      </c>
      <c r="B3" s="20"/>
    </row>
    <row r="4" spans="1:2" x14ac:dyDescent="0.2">
      <c r="A4" s="19"/>
      <c r="B4" s="20"/>
    </row>
    <row r="5" spans="1:2" x14ac:dyDescent="0.2">
      <c r="A5" s="19" t="s">
        <v>2</v>
      </c>
      <c r="B5" s="20"/>
    </row>
    <row r="6" spans="1:2" x14ac:dyDescent="0.2">
      <c r="A6" s="19"/>
      <c r="B6" s="20"/>
    </row>
    <row r="7" spans="1:2" x14ac:dyDescent="0.2">
      <c r="A7" s="19" t="s">
        <v>103</v>
      </c>
      <c r="B7" s="20"/>
    </row>
    <row r="8" spans="1:2" x14ac:dyDescent="0.2">
      <c r="A8" s="19"/>
      <c r="B8" s="20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403.84699999999998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403.84699999999998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0.60899999999999999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0.60899999999999999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0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404.45599999999996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485413.68849999999</v>
      </c>
    </row>
    <row r="32" spans="1:2" x14ac:dyDescent="0.2">
      <c r="A32" s="2" t="s">
        <v>20</v>
      </c>
      <c r="B32" s="7">
        <v>632936.55599999998</v>
      </c>
    </row>
    <row r="33" spans="1:2" ht="25.5" x14ac:dyDescent="0.2">
      <c r="A33" s="2" t="s">
        <v>21</v>
      </c>
      <c r="B33" s="7">
        <v>337890.821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8.3321918928538821E-4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341.26299999999998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341.26299999999998</v>
      </c>
    </row>
    <row r="46" spans="1:2" ht="25.5" x14ac:dyDescent="0.2">
      <c r="A46" s="2" t="s">
        <v>31</v>
      </c>
      <c r="B46" s="7">
        <v>0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1.0099800846617257E-3</v>
      </c>
    </row>
    <row r="52" spans="1:2" x14ac:dyDescent="0.2">
      <c r="A52" s="2"/>
      <c r="B52" s="5"/>
    </row>
    <row r="53" spans="1:2" x14ac:dyDescent="0.2">
      <c r="A53" s="4" t="s">
        <v>36</v>
      </c>
      <c r="B53" s="11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1.4900199153382743E-3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1.0099800846617257E-3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745.71899999999994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1.5362545755649821E-3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7">
        <v>3.5000000000000001E-3</v>
      </c>
    </row>
    <row r="68" spans="1:2" x14ac:dyDescent="0.2">
      <c r="A68" s="4" t="s">
        <v>45</v>
      </c>
      <c r="B68" s="6">
        <f>B35+B67</f>
        <v>4.3332191892853887E-3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11374</vt:lpstr>
      <vt:lpstr>11373</vt:lpstr>
      <vt:lpstr>11372</vt:lpstr>
      <vt:lpstr>11914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2026-03-01T09:53:43Z</dcterms:modified>
</cp:coreProperties>
</file>