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ישירות אינפינטי 2025\הוצאות אינפינטי לשנת 2025\"/>
    </mc:Choice>
  </mc:AlternateContent>
  <bookViews>
    <workbookView xWindow="14730" yWindow="315" windowWidth="14400" windowHeight="15540" activeTab="5"/>
  </bookViews>
  <sheets>
    <sheet name="נספח 1" sheetId="1" r:id="rId1"/>
    <sheet name="נספח 2" sheetId="2" r:id="rId2"/>
    <sheet name="נספח 3" sheetId="3" r:id="rId3"/>
    <sheet name="1095" sheetId="4" r:id="rId4"/>
    <sheet name="1211" sheetId="5" r:id="rId5"/>
    <sheet name="1539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1" i="3" l="1"/>
  <c r="B29" i="1"/>
  <c r="B55" i="4"/>
  <c r="B41" i="3"/>
  <c r="B32" i="1"/>
  <c r="B33" i="1"/>
  <c r="B45" i="1"/>
  <c r="B40" i="1" s="1"/>
  <c r="B62" i="1" s="1"/>
  <c r="B46" i="1"/>
  <c r="B23" i="1"/>
  <c r="B17" i="1"/>
  <c r="B15" i="1" s="1"/>
  <c r="B13" i="1"/>
  <c r="B11" i="1" s="1"/>
  <c r="B60" i="6"/>
  <c r="B40" i="6"/>
  <c r="B51" i="6" s="1"/>
  <c r="B55" i="6" s="1"/>
  <c r="B31" i="6"/>
  <c r="B19" i="6"/>
  <c r="B15" i="6"/>
  <c r="B11" i="6"/>
  <c r="B60" i="5"/>
  <c r="B40" i="5"/>
  <c r="B51" i="5" s="1"/>
  <c r="B55" i="5" s="1"/>
  <c r="B31" i="5"/>
  <c r="B19" i="5"/>
  <c r="B15" i="5"/>
  <c r="B11" i="5"/>
  <c r="B60" i="4"/>
  <c r="B40" i="4"/>
  <c r="B51" i="4" s="1"/>
  <c r="B31" i="4"/>
  <c r="B19" i="4"/>
  <c r="B15" i="4"/>
  <c r="B11" i="4"/>
  <c r="B77" i="3"/>
  <c r="B69" i="3"/>
  <c r="B63" i="3"/>
  <c r="B58" i="3"/>
  <c r="B52" i="3"/>
  <c r="B31" i="3"/>
  <c r="B25" i="3"/>
  <c r="B19" i="3"/>
  <c r="B14" i="3"/>
  <c r="B56" i="2"/>
  <c r="B50" i="2"/>
  <c r="B42" i="2"/>
  <c r="B36" i="2"/>
  <c r="B30" i="2"/>
  <c r="B19" i="2"/>
  <c r="B58" i="2" s="1"/>
  <c r="B60" i="1"/>
  <c r="B19" i="1"/>
  <c r="B31" i="1" l="1"/>
  <c r="B58" i="1"/>
  <c r="B29" i="4"/>
  <c r="B29" i="6"/>
  <c r="B62" i="6" s="1"/>
  <c r="B64" i="6" s="1"/>
  <c r="B58" i="6"/>
  <c r="B58" i="4"/>
  <c r="B64" i="1"/>
  <c r="B29" i="5"/>
  <c r="B35" i="5" s="1"/>
  <c r="B68" i="5" s="1"/>
  <c r="B62" i="4"/>
  <c r="B64" i="4" s="1"/>
  <c r="B35" i="4"/>
  <c r="B68" i="4" s="1"/>
  <c r="B58" i="5"/>
  <c r="B51" i="1" l="1"/>
  <c r="B55" i="1" s="1"/>
  <c r="B35" i="1"/>
  <c r="B68" i="1" s="1"/>
  <c r="B35" i="6"/>
  <c r="B68" i="6" s="1"/>
  <c r="B62" i="5"/>
  <c r="B64" i="5" s="1"/>
</calcChain>
</file>

<file path=xl/sharedStrings.xml><?xml version="1.0" encoding="utf-8"?>
<sst xmlns="http://schemas.openxmlformats.org/spreadsheetml/2006/main" count="301" uniqueCount="110">
  <si>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</si>
  <si>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31/12/2025</t>
  </si>
  <si>
    <t>שם החברה המנהלת: אינפיניטי השתלמות גמל ופנסיה</t>
  </si>
  <si>
    <t>שם הקופה המדווחת: אינפינטי פיצויים</t>
  </si>
  <si>
    <t>אלפי ₪</t>
  </si>
  <si>
    <t>הוצאות ישירות שאינן מסוג עמלת ניהול חיצוני</t>
  </si>
  <si>
    <t>1. סה"כ עמלות קניה ומכירה של ניירות ערך סחירים</t>
  </si>
  <si>
    <t>א. סך עמלות קניה ומכירה של ניירות ערך סחירים לצדדים קשורים</t>
  </si>
  <si>
    <t>ב. סך עמלות קניה ומכירה של ניירות ערך סחירים לצדדים שאינם קשורים</t>
  </si>
  <si>
    <t>2. סך הכל דמי שמירה בשל ניירות ערך סחירים וכל עמלה שגובה מי שמבצע את משמרות ניירות ניירות הערך (קסטודיאן)</t>
  </si>
  <si>
    <t>א. סך עמלות קסטודיאן לצדדים  קשורים</t>
  </si>
  <si>
    <t>ב. סך עמלות קסטודיאן לצדדים  שאינם קשורים</t>
  </si>
  <si>
    <t>3.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</si>
  <si>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</si>
  <si>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מקרקעין</t>
  </si>
  <si>
    <t>4. מסים החלים על משקיע מוסדי , על נכסיו , על הכנסותיו ועל עסקאות שנעשו בנכסיו</t>
  </si>
  <si>
    <t>5. סך הוצאות בעד ניהול תביעות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</si>
  <si>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</si>
  <si>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</si>
  <si>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</si>
  <si>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>א. השווי המשוערך של נכסי הקופה או המסלול נכון ליום 31 בדצמבר של שנת הכספים שהסתיימה 2025</t>
  </si>
  <si>
    <t>ב. השווי המשוערך של נכסי הקופה או המסלול נכול ליום 31 בדצמבר של שנת הכספים שהסתיימה 2024 או לתקופה אחרת לפי העניין</t>
  </si>
  <si>
    <t>9. שיעור שנתי של הוצאות ישירות שאינן מסוג עמלת ניהול חיצוני (חלוקה של סעיף7 בסעיף 8)</t>
  </si>
  <si>
    <t>הוצאות ישירות מסוג עמלת ניהול חיצוני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</si>
  <si>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</si>
  <si>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</si>
  <si>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</si>
  <si>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</si>
  <si>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</si>
  <si>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</si>
  <si>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</si>
  <si>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סך תשלומים בגין השקעה בקרנות סל כאשר 75 אחוזים לפחות מנכסי הקרן הם נכסים שלא הונפקו במדינת ישראל ואינם נסחרים או מוחזקים בה</t>
  </si>
  <si>
    <t>ז. סך תשלומים בגין השקעה בקרנות נאמנות ישראליות  כאשר 75 אחוזים לפחות מנכסי הקרן מושקעים בנכסים שלא 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</si>
  <si>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 הונפקו במדינת ישראל ואינם נסחרים או מוחזקים בה</t>
  </si>
  <si>
    <t>ט. סך תשלומים בגין השקעה בקרן טכנולוגיה עילית</t>
  </si>
  <si>
    <t>12. שיעור עמלת ניהול חיצוני בפועל לפני החזר, ככל שבוצע (חלוקה של סעיף 11 בסעיף 8.ב)</t>
  </si>
  <si>
    <t>13. שיעור מגבלת עמלת ניהול חיצוני שהמשקיע המוסדי הצהיר עליה עבור שנת הכספיים שהסתיימה</t>
  </si>
  <si>
    <t>14. ההפרש בין שיעור מגבלת עמלת ניהול חיצוני מוצהרת לבין שיעור עמלת ניהול חיצוני בפועל (סעיף 13 פחות סעיף 12)</t>
  </si>
  <si>
    <t>15.א סכום שהוחזר לחוסכים (אם הוחזר)</t>
  </si>
  <si>
    <t>15.ב שיעור עמלת ניהול חיצוני בפועל לאחר החזר (חלוקה של התוצאה של סעיף 11בניכוי סעיף 15א,בסעיף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</si>
  <si>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</si>
  <si>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</si>
  <si>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</si>
  <si>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(לצורך חישוב שיעור עלות שנתית צפויה)</t>
  </si>
  <si>
    <t>18. שיעור מגבלת עמלת ניהול חיצוני שהמשקיע המוסדי הצהיר עליה בהתאם לתקנה 2א לתקנות הוצאות ישירות עבור שנת הכספים הבאה 2026</t>
  </si>
  <si>
    <t>19. DE : שיעור הוצאות ישירות (סכום של סעיף 9 וסעיף 18)</t>
  </si>
  <si>
    <t>הופק בתוכנת פריים זהב, מהדורה 5.20.169, פריים מערכות, טלפון 03-7760600, www.primesys.co.il</t>
  </si>
  <si>
    <t>נספח 2 - פרוט עמלות והוצאות לשנה המסתיימת ביום: 31/12/2025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</si>
  <si>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</si>
  <si>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</si>
  <si>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</si>
  <si>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</si>
  <si>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</si>
  <si>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</si>
  <si>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</si>
  <si>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</si>
  <si>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</si>
  <si>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</si>
  <si>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</si>
  <si>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</si>
  <si>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</si>
  <si>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</si>
  <si>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</si>
  <si>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</si>
  <si>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</si>
  <si>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</si>
  <si>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מיסים החלים על הנכסים, ההכנסות והעסקאות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</si>
  <si>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</si>
  <si>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</si>
  <si>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</si>
  <si>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</si>
  <si>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 שאינן עמלות ניהול חיצוני</t>
  </si>
  <si>
    <t>נספח 3 - פירוט עמלות ניהול חיצוני לשנה המסתיימת ביום: 31/12/2025</t>
  </si>
  <si>
    <t>תשלום הנובע מהשקעה בקרנות השקעה בישראל</t>
  </si>
  <si>
    <t>סך תשלומים הנובעים מהשקעה בקרנות השקעה בחו"ל</t>
  </si>
  <si>
    <t>תשלום הנובע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</si>
  <si>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</si>
  <si>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</si>
  <si>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</si>
  <si>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</si>
  <si>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שהונפקו במדינת ישראל ואינם נסחירים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</si>
  <si>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</si>
  <si>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</si>
  <si>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>INDUSTRIAL SELE</t>
  </si>
  <si>
    <t>ISHS PHLX SOX S</t>
  </si>
  <si>
    <t>INVESCO EX SOLA</t>
  </si>
  <si>
    <t>VANECK VECTORS</t>
  </si>
  <si>
    <t>SPDR S AEROSP</t>
  </si>
  <si>
    <t>VANGUARD S 50</t>
  </si>
  <si>
    <t>DIREXION NASDAQ</t>
  </si>
  <si>
    <t>INVESCO QQQ TRU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</si>
  <si>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</si>
  <si>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(1) מנהל קרנות א</t>
  </si>
  <si>
    <t>(2) מנהל קרנות ב</t>
  </si>
  <si>
    <t>תשלום בגין השקעה בקרנות נאמנות זרות כאשר 75% לפחות מנכסי בקרן מושקעים בנכסים שלא הונפקו במדינת ישראל ואינם נסחרים או מוחזקים בה</t>
  </si>
  <si>
    <t>תשלומים בגין השקעה בקרן טכנולוגיה עילית</t>
  </si>
  <si>
    <t>סך הכול עמלות ניהול חיצוני</t>
  </si>
  <si>
    <t>תשלום של דמי ניהול משתנים</t>
  </si>
  <si>
    <t>סך דמי ניהול משתנים</t>
  </si>
  <si>
    <t>סך הכל נכסים לסוף שנה קודמת</t>
  </si>
  <si>
    <t>שם הקופה המדווחת: אינפיניטי פיצויים סל אג"ח</t>
  </si>
  <si>
    <t>שם הקופה המדווחת: אינפיניטי פיצויים סל מניות</t>
  </si>
  <si>
    <t>IBI</t>
  </si>
  <si>
    <t>הראל</t>
  </si>
  <si>
    <t>ילין לפידות</t>
  </si>
  <si>
    <t>מגדל</t>
  </si>
  <si>
    <t>מור</t>
  </si>
  <si>
    <t>קסם</t>
  </si>
  <si>
    <t>תכלית/מיטב</t>
  </si>
  <si>
    <t xml:space="preserve">שם הקופה המדווחת: אינפיניטי פיצויים -רבת מסלולים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</si>
</sst>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##0.00%"/>
    <numFmt numFmtId="165" formatCode="_ * #,##0.000_ ;_ * \-#,##0.000_ ;_ * &quot;-&quot;_ ;_ @_ "/>
    <numFmt numFmtId="166" formatCode="#,##0.000"/>
  </numFmts>
  <fonts count="4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right" wrapText="1" readingOrder="2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 wrapText="1" readingOrder="2"/>
    </xf>
    <xf numFmtId="0" fontId="0" fillId="2" borderId="1" xfId="0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164" fontId="1" fillId="2" borderId="1" xfId="0" applyNumberFormat="1" applyFont="1" applyFill="1" applyBorder="1"/>
    <xf numFmtId="0" fontId="2" fillId="0" borderId="0" xfId="0" applyFont="1" applyAlignment="1">
      <alignment horizontal="right" readingOrder="2"/>
    </xf>
    <xf numFmtId="10" fontId="1" fillId="0" borderId="1" xfId="0" applyNumberFormat="1" applyFont="1" applyBorder="1"/>
    <xf numFmtId="41" fontId="0" fillId="0" borderId="1" xfId="0" applyNumberFormat="1" applyBorder="1"/>
    <xf numFmtId="41" fontId="1" fillId="0" borderId="1" xfId="0" applyNumberFormat="1" applyFont="1" applyBorder="1"/>
    <xf numFmtId="41" fontId="1" fillId="2" borderId="1" xfId="0" applyNumberFormat="1" applyFont="1" applyFill="1" applyBorder="1"/>
    <xf numFmtId="10" fontId="1" fillId="0" borderId="1" xfId="1" applyNumberFormat="1" applyFont="1" applyBorder="1"/>
    <xf numFmtId="165" fontId="0" fillId="0" borderId="1" xfId="0" applyNumberFormat="1" applyBorder="1"/>
    <xf numFmtId="165" fontId="1" fillId="2" borderId="1" xfId="0" applyNumberFormat="1" applyFont="1" applyFill="1" applyBorder="1"/>
    <xf numFmtId="166" fontId="0" fillId="0" borderId="1" xfId="0" applyNumberFormat="1" applyBorder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27" workbookViewId="0">
      <selection activeCell="E47" sqref="E47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2" t="s">
        <v>0</v>
      </c>
      <c r="B1" s="21"/>
    </row>
    <row r="2" spans="1:2" x14ac:dyDescent="0.2">
      <c r="A2" s="20"/>
      <c r="B2" s="21"/>
    </row>
    <row r="3" spans="1:2" x14ac:dyDescent="0.2">
      <c r="A3" s="22" t="s">
        <v>1</v>
      </c>
      <c r="B3" s="21"/>
    </row>
    <row r="4" spans="1:2" x14ac:dyDescent="0.2">
      <c r="A4" s="20"/>
      <c r="B4" s="21"/>
    </row>
    <row r="5" spans="1:2" x14ac:dyDescent="0.2">
      <c r="A5" s="20" t="s">
        <v>2</v>
      </c>
      <c r="B5" s="21"/>
    </row>
    <row r="6" spans="1:2" x14ac:dyDescent="0.2">
      <c r="A6" s="20"/>
      <c r="B6" s="21"/>
    </row>
    <row r="7" spans="1:2" x14ac:dyDescent="0.2">
      <c r="A7" s="20" t="s">
        <v>3</v>
      </c>
      <c r="B7" s="21"/>
    </row>
    <row r="8" spans="1:2" x14ac:dyDescent="0.2">
      <c r="A8" s="20"/>
      <c r="B8" s="21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14">
        <f>B12+B13</f>
        <v>20.911000000000001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12">
        <f>'1095'!B13+'1211'!B13+'1539'!B13</f>
        <v>20.911000000000001</v>
      </c>
    </row>
    <row r="14" spans="1:2" x14ac:dyDescent="0.2">
      <c r="A14" s="2"/>
      <c r="B14" s="5"/>
    </row>
    <row r="15" spans="1:2" ht="25.5" x14ac:dyDescent="0.2">
      <c r="A15" s="4" t="s">
        <v>9</v>
      </c>
      <c r="B15" s="14">
        <f>B16+B17</f>
        <v>0.46199999999999997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12">
        <f>'1095'!B17+'1211'!B17+'1539'!B17</f>
        <v>0.46199999999999997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13">
        <f>'1095'!B23+'1211'!B23+'1539'!B23</f>
        <v>25.488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14">
        <f>B11+B15+B19+B23+B25+B27</f>
        <v>46.861000000000004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257447.4105</v>
      </c>
    </row>
    <row r="32" spans="1:2" x14ac:dyDescent="0.2">
      <c r="A32" s="2" t="s">
        <v>20</v>
      </c>
      <c r="B32" s="7">
        <f>'1095'!B32+'1211'!B32+'1539'!B32</f>
        <v>273864.31199999998</v>
      </c>
    </row>
    <row r="33" spans="1:2" ht="25.5" x14ac:dyDescent="0.2">
      <c r="A33" s="2" t="s">
        <v>21</v>
      </c>
      <c r="B33" s="7">
        <f>'1095'!B33+'1211'!B33+'1539'!B33</f>
        <v>241030.50899999999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1.8202164049344752E-4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14">
        <f>SUM(B41:B49)</f>
        <v>44.459999999999994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12">
        <f>'1095'!B45+'1211'!B45+'1539'!B45</f>
        <v>29.608999999999998</v>
      </c>
    </row>
    <row r="46" spans="1:2" ht="25.5" x14ac:dyDescent="0.2">
      <c r="A46" s="2" t="s">
        <v>31</v>
      </c>
      <c r="B46" s="16">
        <f>'1095'!B46+'1211'!B46+'1539'!B46</f>
        <v>14.850999999999999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1.8445797664560379E-4</v>
      </c>
    </row>
    <row r="52" spans="1:2" x14ac:dyDescent="0.2">
      <c r="A52" s="2"/>
      <c r="B52" s="5"/>
    </row>
    <row r="53" spans="1:2" x14ac:dyDescent="0.2">
      <c r="A53" s="4" t="s">
        <v>36</v>
      </c>
      <c r="B53" s="8"/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-1.8445797664560379E-4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1.8445797664560379E-4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14">
        <f>B29+B40-B57</f>
        <v>91.320999999999998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3.5471710444724008E-4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8"/>
    </row>
    <row r="68" spans="1:2" x14ac:dyDescent="0.2">
      <c r="A68" s="4" t="s">
        <v>45</v>
      </c>
      <c r="B68" s="6">
        <f>B35+B67</f>
        <v>1.8202164049344752E-4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rightToLeft="1" topLeftCell="A19" workbookViewId="0">
      <selection activeCell="B58" activeCellId="3" sqref="B16 B29 B44 B58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2" t="s">
        <v>0</v>
      </c>
      <c r="B1" s="21"/>
    </row>
    <row r="2" spans="1:2" x14ac:dyDescent="0.2">
      <c r="A2" s="20"/>
      <c r="B2" s="21"/>
    </row>
    <row r="3" spans="1:2" x14ac:dyDescent="0.2">
      <c r="A3" s="22" t="s">
        <v>47</v>
      </c>
      <c r="B3" s="21"/>
    </row>
    <row r="4" spans="1:2" x14ac:dyDescent="0.2">
      <c r="A4" s="20"/>
      <c r="B4" s="21"/>
    </row>
    <row r="5" spans="1:2" x14ac:dyDescent="0.2">
      <c r="A5" s="20" t="s">
        <v>2</v>
      </c>
      <c r="B5" s="21"/>
    </row>
    <row r="6" spans="1:2" x14ac:dyDescent="0.2">
      <c r="A6" s="20"/>
      <c r="B6" s="21"/>
    </row>
    <row r="7" spans="1:2" x14ac:dyDescent="0.2">
      <c r="A7" s="20" t="s">
        <v>3</v>
      </c>
      <c r="B7" s="21"/>
    </row>
    <row r="8" spans="1:2" x14ac:dyDescent="0.2">
      <c r="A8" s="20"/>
      <c r="B8" s="21"/>
    </row>
    <row r="9" spans="1:2" x14ac:dyDescent="0.2">
      <c r="A9" s="2"/>
      <c r="B9" s="3" t="s">
        <v>4</v>
      </c>
    </row>
    <row r="10" spans="1:2" x14ac:dyDescent="0.2">
      <c r="A10" s="4" t="s">
        <v>48</v>
      </c>
      <c r="B10" s="3"/>
    </row>
    <row r="11" spans="1:2" x14ac:dyDescent="0.2">
      <c r="A11" s="4" t="s">
        <v>49</v>
      </c>
      <c r="B11" s="3"/>
    </row>
    <row r="12" spans="1:2" x14ac:dyDescent="0.2">
      <c r="A12" s="2" t="s">
        <v>50</v>
      </c>
      <c r="B12" s="7"/>
    </row>
    <row r="13" spans="1:2" x14ac:dyDescent="0.2">
      <c r="A13" s="2" t="s">
        <v>51</v>
      </c>
      <c r="B13" s="7"/>
    </row>
    <row r="14" spans="1:2" x14ac:dyDescent="0.2">
      <c r="A14" s="2" t="s">
        <v>52</v>
      </c>
      <c r="B14" s="7"/>
    </row>
    <row r="15" spans="1:2" x14ac:dyDescent="0.2">
      <c r="A15" s="4" t="s">
        <v>53</v>
      </c>
      <c r="B15" s="3"/>
    </row>
    <row r="16" spans="1:2" x14ac:dyDescent="0.2">
      <c r="A16" s="2" t="s">
        <v>54</v>
      </c>
      <c r="B16" s="12">
        <v>20.911000000000001</v>
      </c>
    </row>
    <row r="17" spans="1:2" x14ac:dyDescent="0.2">
      <c r="A17" s="2" t="s">
        <v>51</v>
      </c>
      <c r="B17" s="7"/>
    </row>
    <row r="18" spans="1:2" x14ac:dyDescent="0.2">
      <c r="A18" s="2" t="s">
        <v>52</v>
      </c>
      <c r="B18" s="7"/>
    </row>
    <row r="19" spans="1:2" x14ac:dyDescent="0.2">
      <c r="A19" s="4" t="s">
        <v>55</v>
      </c>
      <c r="B19" s="6">
        <f>SUM(B12:B14)+SUM(B16:B18)</f>
        <v>20.911000000000001</v>
      </c>
    </row>
    <row r="20" spans="1:2" x14ac:dyDescent="0.2">
      <c r="A20" s="2"/>
      <c r="B20" s="5"/>
    </row>
    <row r="21" spans="1:2" x14ac:dyDescent="0.2">
      <c r="A21" s="4" t="s">
        <v>56</v>
      </c>
      <c r="B21" s="3"/>
    </row>
    <row r="22" spans="1:2" x14ac:dyDescent="0.2">
      <c r="A22" s="4" t="s">
        <v>49</v>
      </c>
      <c r="B22" s="3"/>
    </row>
    <row r="23" spans="1:2" x14ac:dyDescent="0.2">
      <c r="A23" s="2" t="s">
        <v>57</v>
      </c>
      <c r="B23" s="7"/>
    </row>
    <row r="24" spans="1:2" x14ac:dyDescent="0.2">
      <c r="A24" s="2" t="s">
        <v>58</v>
      </c>
      <c r="B24" s="7"/>
    </row>
    <row r="25" spans="1:2" x14ac:dyDescent="0.2">
      <c r="A25" s="2" t="s">
        <v>52</v>
      </c>
      <c r="B25" s="7"/>
    </row>
    <row r="26" spans="1:2" x14ac:dyDescent="0.2">
      <c r="A26" s="4" t="s">
        <v>53</v>
      </c>
      <c r="B26" s="3"/>
    </row>
    <row r="27" spans="1:2" x14ac:dyDescent="0.2">
      <c r="A27" s="2" t="s">
        <v>54</v>
      </c>
      <c r="B27" s="7"/>
    </row>
    <row r="28" spans="1:2" x14ac:dyDescent="0.2">
      <c r="A28" s="2" t="s">
        <v>58</v>
      </c>
      <c r="B28" s="7"/>
    </row>
    <row r="29" spans="1:2" x14ac:dyDescent="0.2">
      <c r="A29" s="2" t="s">
        <v>52</v>
      </c>
      <c r="B29" s="12">
        <v>0.46212999999999999</v>
      </c>
    </row>
    <row r="30" spans="1:2" x14ac:dyDescent="0.2">
      <c r="A30" s="4" t="s">
        <v>59</v>
      </c>
      <c r="B30" s="6">
        <f>SUM(B23:B25)+SUM(B27:B29)</f>
        <v>0.46212999999999999</v>
      </c>
    </row>
    <row r="31" spans="1:2" x14ac:dyDescent="0.2">
      <c r="A31" s="2"/>
      <c r="B31" s="5"/>
    </row>
    <row r="32" spans="1:2" x14ac:dyDescent="0.2">
      <c r="A32" s="4" t="s">
        <v>60</v>
      </c>
      <c r="B32" s="3"/>
    </row>
    <row r="33" spans="1:2" x14ac:dyDescent="0.2">
      <c r="A33" s="2" t="s">
        <v>61</v>
      </c>
      <c r="B33" s="7"/>
    </row>
    <row r="34" spans="1:2" x14ac:dyDescent="0.2">
      <c r="A34" s="2" t="s">
        <v>62</v>
      </c>
      <c r="B34" s="7"/>
    </row>
    <row r="35" spans="1:2" x14ac:dyDescent="0.2">
      <c r="A35" s="2" t="s">
        <v>52</v>
      </c>
      <c r="B35" s="7"/>
    </row>
    <row r="36" spans="1:2" x14ac:dyDescent="0.2">
      <c r="A36" s="4" t="s">
        <v>63</v>
      </c>
      <c r="B36" s="6">
        <f>SUM(B33:B35)</f>
        <v>0</v>
      </c>
    </row>
    <row r="37" spans="1:2" x14ac:dyDescent="0.2">
      <c r="A37" s="2"/>
      <c r="B37" s="5"/>
    </row>
    <row r="38" spans="1:2" x14ac:dyDescent="0.2">
      <c r="A38" s="4" t="s">
        <v>64</v>
      </c>
      <c r="B38" s="3"/>
    </row>
    <row r="39" spans="1:2" x14ac:dyDescent="0.2">
      <c r="A39" s="2" t="s">
        <v>61</v>
      </c>
      <c r="B39" s="7"/>
    </row>
    <row r="40" spans="1:2" x14ac:dyDescent="0.2">
      <c r="A40" s="2" t="s">
        <v>62</v>
      </c>
      <c r="B40" s="7"/>
    </row>
    <row r="41" spans="1:2" x14ac:dyDescent="0.2">
      <c r="A41" s="2" t="s">
        <v>52</v>
      </c>
      <c r="B41" s="7"/>
    </row>
    <row r="42" spans="1:2" x14ac:dyDescent="0.2">
      <c r="A42" s="4" t="s">
        <v>65</v>
      </c>
      <c r="B42" s="6">
        <f>SUM(B39:B41)</f>
        <v>0</v>
      </c>
    </row>
    <row r="43" spans="1:2" x14ac:dyDescent="0.2">
      <c r="A43" s="2"/>
      <c r="B43" s="5"/>
    </row>
    <row r="44" spans="1:2" x14ac:dyDescent="0.2">
      <c r="A44" s="4" t="s">
        <v>66</v>
      </c>
      <c r="B44" s="13">
        <v>25.488</v>
      </c>
    </row>
    <row r="45" spans="1:2" x14ac:dyDescent="0.2">
      <c r="A45" s="2"/>
      <c r="B45" s="5"/>
    </row>
    <row r="46" spans="1:2" x14ac:dyDescent="0.2">
      <c r="A46" s="4" t="s">
        <v>67</v>
      </c>
      <c r="B46" s="3"/>
    </row>
    <row r="47" spans="1:2" x14ac:dyDescent="0.2">
      <c r="A47" s="2" t="s">
        <v>61</v>
      </c>
      <c r="B47" s="7"/>
    </row>
    <row r="48" spans="1:2" x14ac:dyDescent="0.2">
      <c r="A48" s="2" t="s">
        <v>62</v>
      </c>
      <c r="B48" s="7"/>
    </row>
    <row r="49" spans="1:2" x14ac:dyDescent="0.2">
      <c r="A49" s="2" t="s">
        <v>52</v>
      </c>
      <c r="B49" s="7"/>
    </row>
    <row r="50" spans="1:2" x14ac:dyDescent="0.2">
      <c r="A50" s="4" t="s">
        <v>68</v>
      </c>
      <c r="B50" s="6">
        <f>SUM(B47:B49)</f>
        <v>0</v>
      </c>
    </row>
    <row r="51" spans="1:2" x14ac:dyDescent="0.2">
      <c r="A51" s="2"/>
      <c r="B51" s="5"/>
    </row>
    <row r="52" spans="1:2" x14ac:dyDescent="0.2">
      <c r="A52" s="4" t="s">
        <v>69</v>
      </c>
      <c r="B52" s="3"/>
    </row>
    <row r="53" spans="1:2" x14ac:dyDescent="0.2">
      <c r="A53" s="2" t="s">
        <v>61</v>
      </c>
      <c r="B53" s="7"/>
    </row>
    <row r="54" spans="1:2" x14ac:dyDescent="0.2">
      <c r="A54" s="2" t="s">
        <v>62</v>
      </c>
      <c r="B54" s="7"/>
    </row>
    <row r="55" spans="1:2" x14ac:dyDescent="0.2">
      <c r="A55" s="2" t="s">
        <v>52</v>
      </c>
      <c r="B55" s="7"/>
    </row>
    <row r="56" spans="1:2" x14ac:dyDescent="0.2">
      <c r="A56" s="4" t="s">
        <v>70</v>
      </c>
      <c r="B56" s="6">
        <f>SUM(B53:B55)</f>
        <v>0</v>
      </c>
    </row>
    <row r="57" spans="1:2" x14ac:dyDescent="0.2">
      <c r="A57" s="2"/>
      <c r="B57" s="3"/>
    </row>
    <row r="58" spans="1:2" x14ac:dyDescent="0.2">
      <c r="A58" s="4" t="s">
        <v>71</v>
      </c>
      <c r="B58" s="14">
        <f>B19+B30+B36+B42+B50+B56+B46+B44</f>
        <v>46.861130000000003</v>
      </c>
    </row>
    <row r="61" spans="1:2" x14ac:dyDescent="0.2">
      <c r="A61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rightToLeft="1" topLeftCell="A23" workbookViewId="0">
      <selection activeCell="D27" sqref="D27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2" t="s">
        <v>0</v>
      </c>
      <c r="B1" s="21"/>
    </row>
    <row r="2" spans="1:2" x14ac:dyDescent="0.2">
      <c r="A2" s="20"/>
      <c r="B2" s="21"/>
    </row>
    <row r="3" spans="1:2" x14ac:dyDescent="0.2">
      <c r="A3" s="22" t="s">
        <v>72</v>
      </c>
      <c r="B3" s="21"/>
    </row>
    <row r="4" spans="1:2" x14ac:dyDescent="0.2">
      <c r="A4" s="20"/>
      <c r="B4" s="21"/>
    </row>
    <row r="5" spans="1:2" x14ac:dyDescent="0.2">
      <c r="A5" s="20" t="s">
        <v>2</v>
      </c>
      <c r="B5" s="21"/>
    </row>
    <row r="6" spans="1:2" x14ac:dyDescent="0.2">
      <c r="A6" s="20"/>
      <c r="B6" s="21"/>
    </row>
    <row r="7" spans="1:2" x14ac:dyDescent="0.2">
      <c r="A7" s="20" t="s">
        <v>3</v>
      </c>
      <c r="B7" s="21"/>
    </row>
    <row r="8" spans="1:2" x14ac:dyDescent="0.2">
      <c r="A8" s="20"/>
      <c r="B8" s="21"/>
    </row>
    <row r="9" spans="1:2" x14ac:dyDescent="0.2">
      <c r="A9" s="2"/>
      <c r="B9" s="3" t="s">
        <v>4</v>
      </c>
    </row>
    <row r="10" spans="1:2" x14ac:dyDescent="0.2">
      <c r="A10" s="4" t="s">
        <v>73</v>
      </c>
      <c r="B10" s="3"/>
    </row>
    <row r="11" spans="1:2" x14ac:dyDescent="0.2">
      <c r="A11" s="2" t="s">
        <v>61</v>
      </c>
      <c r="B11" s="7"/>
    </row>
    <row r="12" spans="1:2" x14ac:dyDescent="0.2">
      <c r="A12" s="2" t="s">
        <v>62</v>
      </c>
      <c r="B12" s="7"/>
    </row>
    <row r="13" spans="1:2" x14ac:dyDescent="0.2">
      <c r="A13" s="2" t="s">
        <v>52</v>
      </c>
      <c r="B13" s="7">
        <v>0</v>
      </c>
    </row>
    <row r="14" spans="1:2" x14ac:dyDescent="0.2">
      <c r="A14" s="4" t="s">
        <v>74</v>
      </c>
      <c r="B14" s="6">
        <f>SUM(B11:B13)</f>
        <v>0</v>
      </c>
    </row>
    <row r="15" spans="1:2" x14ac:dyDescent="0.2">
      <c r="A15" s="2"/>
      <c r="B15" s="5"/>
    </row>
    <row r="16" spans="1:2" x14ac:dyDescent="0.2">
      <c r="A16" s="4" t="s">
        <v>75</v>
      </c>
      <c r="B16" s="3"/>
    </row>
    <row r="17" spans="1:2" x14ac:dyDescent="0.2">
      <c r="A17" s="2" t="s">
        <v>61</v>
      </c>
      <c r="B17" s="7"/>
    </row>
    <row r="18" spans="1:2" x14ac:dyDescent="0.2">
      <c r="A18" s="2" t="s">
        <v>62</v>
      </c>
      <c r="B18" s="7"/>
    </row>
    <row r="19" spans="1:2" x14ac:dyDescent="0.2">
      <c r="A19" s="4" t="s">
        <v>74</v>
      </c>
      <c r="B19" s="6">
        <f>SUM(B17:B18)</f>
        <v>0</v>
      </c>
    </row>
    <row r="20" spans="1:2" x14ac:dyDescent="0.2">
      <c r="A20" s="2"/>
      <c r="B20" s="5"/>
    </row>
    <row r="21" spans="1:2" x14ac:dyDescent="0.2">
      <c r="A21" s="4" t="s">
        <v>76</v>
      </c>
      <c r="B21" s="3"/>
    </row>
    <row r="22" spans="1:2" x14ac:dyDescent="0.2">
      <c r="A22" s="2" t="s">
        <v>61</v>
      </c>
      <c r="B22" s="7"/>
    </row>
    <row r="23" spans="1:2" x14ac:dyDescent="0.2">
      <c r="A23" s="2" t="s">
        <v>62</v>
      </c>
      <c r="B23" s="7"/>
    </row>
    <row r="24" spans="1:2" x14ac:dyDescent="0.2">
      <c r="A24" s="2" t="s">
        <v>52</v>
      </c>
      <c r="B24" s="7"/>
    </row>
    <row r="25" spans="1:2" x14ac:dyDescent="0.2">
      <c r="A25" s="4" t="s">
        <v>77</v>
      </c>
      <c r="B25" s="6">
        <f>SUM(B21:B24)</f>
        <v>0</v>
      </c>
    </row>
    <row r="26" spans="1:2" x14ac:dyDescent="0.2">
      <c r="A26" s="2"/>
      <c r="B26" s="5"/>
    </row>
    <row r="27" spans="1:2" x14ac:dyDescent="0.2">
      <c r="A27" s="4" t="s">
        <v>78</v>
      </c>
      <c r="B27" s="3"/>
    </row>
    <row r="28" spans="1:2" x14ac:dyDescent="0.2">
      <c r="A28" s="2" t="s">
        <v>61</v>
      </c>
      <c r="B28" s="7"/>
    </row>
    <row r="29" spans="1:2" x14ac:dyDescent="0.2">
      <c r="A29" s="2" t="s">
        <v>62</v>
      </c>
      <c r="B29" s="7"/>
    </row>
    <row r="30" spans="1:2" x14ac:dyDescent="0.2">
      <c r="A30" s="2" t="s">
        <v>52</v>
      </c>
      <c r="B30" s="7"/>
    </row>
    <row r="31" spans="1:2" x14ac:dyDescent="0.2">
      <c r="A31" s="4" t="s">
        <v>79</v>
      </c>
      <c r="B31" s="6">
        <f>SUM(B27:B30)</f>
        <v>0</v>
      </c>
    </row>
    <row r="32" spans="1:2" x14ac:dyDescent="0.2">
      <c r="A32" s="2"/>
      <c r="B32" s="5"/>
    </row>
    <row r="33" spans="1:2" ht="25.5" x14ac:dyDescent="0.2">
      <c r="A33" s="4" t="s">
        <v>82</v>
      </c>
      <c r="B33" s="3"/>
    </row>
    <row r="34" spans="1:2" s="1" customFormat="1" x14ac:dyDescent="0.2">
      <c r="A34" s="2" t="s">
        <v>102</v>
      </c>
      <c r="B34" s="12">
        <v>5.673</v>
      </c>
    </row>
    <row r="35" spans="1:2" s="1" customFormat="1" x14ac:dyDescent="0.2">
      <c r="A35" s="2" t="s">
        <v>103</v>
      </c>
      <c r="B35" s="12">
        <v>3.5640000000000001</v>
      </c>
    </row>
    <row r="36" spans="1:2" s="1" customFormat="1" x14ac:dyDescent="0.2">
      <c r="A36" s="2" t="s">
        <v>104</v>
      </c>
      <c r="B36" s="12">
        <v>6.0999999999999999E-2</v>
      </c>
    </row>
    <row r="37" spans="1:2" s="1" customFormat="1" x14ac:dyDescent="0.2">
      <c r="A37" s="2" t="s">
        <v>105</v>
      </c>
      <c r="B37" s="12">
        <v>3.238</v>
      </c>
    </row>
    <row r="38" spans="1:2" x14ac:dyDescent="0.2">
      <c r="A38" s="2" t="s">
        <v>106</v>
      </c>
      <c r="B38" s="12">
        <v>3.4630000000000001</v>
      </c>
    </row>
    <row r="39" spans="1:2" x14ac:dyDescent="0.2">
      <c r="A39" s="2" t="s">
        <v>107</v>
      </c>
      <c r="B39" s="12">
        <v>5.3760000000000003</v>
      </c>
    </row>
    <row r="40" spans="1:2" x14ac:dyDescent="0.2">
      <c r="A40" s="2" t="s">
        <v>108</v>
      </c>
      <c r="B40" s="12">
        <v>8.4169999999999998</v>
      </c>
    </row>
    <row r="41" spans="1:2" x14ac:dyDescent="0.2">
      <c r="A41" s="4" t="s">
        <v>81</v>
      </c>
      <c r="B41" s="17">
        <f>SUM(B34:B40)</f>
        <v>29.792000000000002</v>
      </c>
    </row>
    <row r="42" spans="1:2" x14ac:dyDescent="0.2">
      <c r="A42" s="2"/>
      <c r="B42" s="5"/>
    </row>
    <row r="43" spans="1:2" ht="25.5" x14ac:dyDescent="0.2">
      <c r="A43" s="4" t="s">
        <v>80</v>
      </c>
      <c r="B43" s="3"/>
    </row>
    <row r="44" spans="1:2" x14ac:dyDescent="0.2">
      <c r="A44" s="2" t="s">
        <v>83</v>
      </c>
      <c r="B44" s="12">
        <v>0.78869</v>
      </c>
    </row>
    <row r="45" spans="1:2" x14ac:dyDescent="0.2">
      <c r="A45" s="2" t="s">
        <v>84</v>
      </c>
      <c r="B45" s="12">
        <v>10.556620000000001</v>
      </c>
    </row>
    <row r="46" spans="1:2" x14ac:dyDescent="0.2">
      <c r="A46" s="2" t="s">
        <v>85</v>
      </c>
      <c r="B46" s="12">
        <v>1.0869999999999999E-2</v>
      </c>
    </row>
    <row r="47" spans="1:2" x14ac:dyDescent="0.2">
      <c r="A47" s="2" t="s">
        <v>86</v>
      </c>
      <c r="B47" s="12">
        <v>2.43634</v>
      </c>
    </row>
    <row r="48" spans="1:2" x14ac:dyDescent="0.2">
      <c r="A48" s="2" t="s">
        <v>87</v>
      </c>
      <c r="B48" s="12">
        <v>0.12087000000000001</v>
      </c>
    </row>
    <row r="49" spans="1:2" x14ac:dyDescent="0.2">
      <c r="A49" s="2" t="s">
        <v>88</v>
      </c>
      <c r="B49" s="12">
        <v>0.52998000000000001</v>
      </c>
    </row>
    <row r="50" spans="1:2" x14ac:dyDescent="0.2">
      <c r="A50" s="2" t="s">
        <v>89</v>
      </c>
      <c r="B50" s="12">
        <v>0.22814000000000001</v>
      </c>
    </row>
    <row r="51" spans="1:2" x14ac:dyDescent="0.2">
      <c r="A51" s="2" t="s">
        <v>90</v>
      </c>
      <c r="B51" s="12">
        <v>0.17929</v>
      </c>
    </row>
    <row r="52" spans="1:2" x14ac:dyDescent="0.2">
      <c r="A52" s="4" t="s">
        <v>81</v>
      </c>
      <c r="B52" s="17">
        <f>SUM(B44:B51)</f>
        <v>14.850800000000001</v>
      </c>
    </row>
    <row r="53" spans="1:2" x14ac:dyDescent="0.2">
      <c r="A53" s="2"/>
      <c r="B53" s="5"/>
    </row>
    <row r="54" spans="1:2" ht="25.5" x14ac:dyDescent="0.2">
      <c r="A54" s="4" t="s">
        <v>91</v>
      </c>
      <c r="B54" s="3"/>
    </row>
    <row r="55" spans="1:2" x14ac:dyDescent="0.2">
      <c r="A55" s="2" t="s">
        <v>92</v>
      </c>
      <c r="B55" s="7"/>
    </row>
    <row r="56" spans="1:2" x14ac:dyDescent="0.2">
      <c r="A56" s="2" t="s">
        <v>93</v>
      </c>
      <c r="B56" s="7"/>
    </row>
    <row r="57" spans="1:2" x14ac:dyDescent="0.2">
      <c r="A57" s="2" t="s">
        <v>52</v>
      </c>
      <c r="B57" s="7">
        <v>0.18289</v>
      </c>
    </row>
    <row r="58" spans="1:2" x14ac:dyDescent="0.2">
      <c r="A58" s="4" t="s">
        <v>81</v>
      </c>
      <c r="B58" s="6">
        <f>SUM(B55:B57)</f>
        <v>0.18289</v>
      </c>
    </row>
    <row r="59" spans="1:2" x14ac:dyDescent="0.2">
      <c r="A59" s="2"/>
      <c r="B59" s="5"/>
    </row>
    <row r="60" spans="1:2" ht="25.5" x14ac:dyDescent="0.2">
      <c r="A60" s="4" t="s">
        <v>94</v>
      </c>
      <c r="B60" s="3"/>
    </row>
    <row r="61" spans="1:2" x14ac:dyDescent="0.2">
      <c r="A61" s="2" t="s">
        <v>92</v>
      </c>
      <c r="B61" s="7"/>
    </row>
    <row r="62" spans="1:2" x14ac:dyDescent="0.2">
      <c r="A62" s="2" t="s">
        <v>93</v>
      </c>
      <c r="B62" s="7"/>
    </row>
    <row r="63" spans="1:2" x14ac:dyDescent="0.2">
      <c r="A63" s="4" t="s">
        <v>81</v>
      </c>
      <c r="B63" s="6">
        <f>SUM(B61:B62)</f>
        <v>0</v>
      </c>
    </row>
    <row r="64" spans="1:2" x14ac:dyDescent="0.2">
      <c r="A64" s="2"/>
      <c r="B64" s="5"/>
    </row>
    <row r="65" spans="1:2" x14ac:dyDescent="0.2">
      <c r="A65" s="4" t="s">
        <v>95</v>
      </c>
      <c r="B65" s="3"/>
    </row>
    <row r="66" spans="1:2" x14ac:dyDescent="0.2">
      <c r="A66" s="2" t="s">
        <v>92</v>
      </c>
      <c r="B66" s="7"/>
    </row>
    <row r="67" spans="1:2" x14ac:dyDescent="0.2">
      <c r="A67" s="2" t="s">
        <v>93</v>
      </c>
      <c r="B67" s="7"/>
    </row>
    <row r="68" spans="1:2" x14ac:dyDescent="0.2">
      <c r="A68" s="2" t="s">
        <v>52</v>
      </c>
      <c r="B68" s="7"/>
    </row>
    <row r="69" spans="1:2" x14ac:dyDescent="0.2">
      <c r="A69" s="4" t="s">
        <v>79</v>
      </c>
      <c r="B69" s="6">
        <f>SUM(B65:B68)</f>
        <v>0</v>
      </c>
    </row>
    <row r="70" spans="1:2" x14ac:dyDescent="0.2">
      <c r="A70" s="2"/>
      <c r="B70" s="5"/>
    </row>
    <row r="71" spans="1:2" x14ac:dyDescent="0.2">
      <c r="A71" s="4" t="s">
        <v>96</v>
      </c>
      <c r="B71" s="14">
        <f>B14+B19+B25+B31+B41+B52+B58+B63+B69</f>
        <v>44.825690000000002</v>
      </c>
    </row>
    <row r="72" spans="1:2" x14ac:dyDescent="0.2">
      <c r="A72" s="2"/>
      <c r="B72" s="5"/>
    </row>
    <row r="73" spans="1:2" x14ac:dyDescent="0.2">
      <c r="A73" s="4" t="s">
        <v>97</v>
      </c>
      <c r="B73" s="3"/>
    </row>
    <row r="74" spans="1:2" x14ac:dyDescent="0.2">
      <c r="A74" s="2" t="s">
        <v>61</v>
      </c>
      <c r="B74" s="7"/>
    </row>
    <row r="75" spans="1:2" x14ac:dyDescent="0.2">
      <c r="A75" s="2" t="s">
        <v>62</v>
      </c>
      <c r="B75" s="7"/>
    </row>
    <row r="76" spans="1:2" x14ac:dyDescent="0.2">
      <c r="A76" s="2" t="s">
        <v>52</v>
      </c>
      <c r="B76" s="7"/>
    </row>
    <row r="77" spans="1:2" x14ac:dyDescent="0.2">
      <c r="A77" s="4" t="s">
        <v>98</v>
      </c>
      <c r="B77" s="6">
        <f>SUM(B73:B76)</f>
        <v>0</v>
      </c>
    </row>
    <row r="78" spans="1:2" x14ac:dyDescent="0.2">
      <c r="A78" s="2"/>
      <c r="B78" s="5"/>
    </row>
    <row r="79" spans="1:2" x14ac:dyDescent="0.2">
      <c r="A79" s="4" t="s">
        <v>99</v>
      </c>
      <c r="B79" s="6">
        <v>241030.50899999999</v>
      </c>
    </row>
    <row r="82" spans="1:1" x14ac:dyDescent="0.2">
      <c r="A82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34" workbookViewId="0">
      <selection activeCell="B46" sqref="B46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2" t="s">
        <v>0</v>
      </c>
      <c r="B1" s="21"/>
    </row>
    <row r="2" spans="1:2" x14ac:dyDescent="0.2">
      <c r="A2" s="20"/>
      <c r="B2" s="21"/>
    </row>
    <row r="3" spans="1:2" x14ac:dyDescent="0.2">
      <c r="A3" s="22" t="s">
        <v>1</v>
      </c>
      <c r="B3" s="21"/>
    </row>
    <row r="4" spans="1:2" x14ac:dyDescent="0.2">
      <c r="A4" s="20"/>
      <c r="B4" s="21"/>
    </row>
    <row r="5" spans="1:2" x14ac:dyDescent="0.2">
      <c r="A5" s="20" t="s">
        <v>2</v>
      </c>
      <c r="B5" s="21"/>
    </row>
    <row r="6" spans="1:2" x14ac:dyDescent="0.2">
      <c r="A6" s="20"/>
      <c r="B6" s="21"/>
    </row>
    <row r="7" spans="1:2" x14ac:dyDescent="0.2">
      <c r="A7" s="20" t="s">
        <v>100</v>
      </c>
      <c r="B7" s="21"/>
    </row>
    <row r="8" spans="1:2" x14ac:dyDescent="0.2">
      <c r="A8" s="20"/>
      <c r="B8" s="21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0.73299999999999998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0.73299999999999998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3.1E-2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3.1E-2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0.312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1.0760000000000001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15890.761</v>
      </c>
    </row>
    <row r="32" spans="1:2" x14ac:dyDescent="0.2">
      <c r="A32" s="2" t="s">
        <v>20</v>
      </c>
      <c r="B32" s="7">
        <v>16046.474</v>
      </c>
    </row>
    <row r="33" spans="1:2" ht="25.5" x14ac:dyDescent="0.2">
      <c r="A33" s="2" t="s">
        <v>21</v>
      </c>
      <c r="B33" s="7">
        <v>15735.048000000001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6.7712301506516902E-5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0.73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0.70799999999999996</v>
      </c>
    </row>
    <row r="46" spans="1:2" ht="25.5" x14ac:dyDescent="0.2">
      <c r="A46" s="2" t="s">
        <v>31</v>
      </c>
      <c r="B46" s="7">
        <v>2.1999999999999999E-2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4.6393249006930257E-5</v>
      </c>
    </row>
    <row r="52" spans="1:2" x14ac:dyDescent="0.2">
      <c r="A52" s="2"/>
      <c r="B52" s="5"/>
    </row>
    <row r="53" spans="1:2" x14ac:dyDescent="0.2">
      <c r="A53" s="4" t="s">
        <v>36</v>
      </c>
      <c r="B53" s="11">
        <v>2.5000000000000001E-3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2.4536067509930699E-3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4.6393249006930257E-5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1.806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1.1365094472190476E-4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5">
        <v>2.5000000000000001E-3</v>
      </c>
    </row>
    <row r="68" spans="1:2" x14ac:dyDescent="0.2">
      <c r="A68" s="4" t="s">
        <v>45</v>
      </c>
      <c r="B68" s="6">
        <f>B35+B67</f>
        <v>2.567712301506517E-3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rightToLeft="1" topLeftCell="A32" workbookViewId="0">
      <selection activeCell="M43" sqref="M43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2" t="s">
        <v>0</v>
      </c>
      <c r="B1" s="21"/>
    </row>
    <row r="2" spans="1:2" x14ac:dyDescent="0.2">
      <c r="A2" s="20"/>
      <c r="B2" s="21"/>
    </row>
    <row r="3" spans="1:2" x14ac:dyDescent="0.2">
      <c r="A3" s="22" t="s">
        <v>1</v>
      </c>
      <c r="B3" s="21"/>
    </row>
    <row r="4" spans="1:2" x14ac:dyDescent="0.2">
      <c r="A4" s="20"/>
      <c r="B4" s="21"/>
    </row>
    <row r="5" spans="1:2" x14ac:dyDescent="0.2">
      <c r="A5" s="20" t="s">
        <v>2</v>
      </c>
      <c r="B5" s="21"/>
    </row>
    <row r="6" spans="1:2" x14ac:dyDescent="0.2">
      <c r="A6" s="20"/>
      <c r="B6" s="21"/>
    </row>
    <row r="7" spans="1:2" x14ac:dyDescent="0.2">
      <c r="A7" s="20" t="s">
        <v>101</v>
      </c>
      <c r="B7" s="21"/>
    </row>
    <row r="8" spans="1:2" x14ac:dyDescent="0.2">
      <c r="A8" s="20"/>
      <c r="B8" s="21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0.58799999999999997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0.58799999999999997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1.7000000000000001E-2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1.7000000000000001E-2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1.6890000000000001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2.294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9888.07</v>
      </c>
    </row>
    <row r="32" spans="1:2" x14ac:dyDescent="0.2">
      <c r="A32" s="2" t="s">
        <v>20</v>
      </c>
      <c r="B32" s="7">
        <v>11147.177</v>
      </c>
    </row>
    <row r="33" spans="1:2" ht="25.5" x14ac:dyDescent="0.2">
      <c r="A33" s="2" t="s">
        <v>21</v>
      </c>
      <c r="B33" s="7">
        <v>8628.9629999999997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2.3199673950528263E-4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4.5279999999999996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18">
        <v>3.28</v>
      </c>
    </row>
    <row r="46" spans="1:2" ht="25.5" x14ac:dyDescent="0.2">
      <c r="A46" s="2" t="s">
        <v>31</v>
      </c>
      <c r="B46" s="7">
        <v>1.0649999999999999</v>
      </c>
    </row>
    <row r="47" spans="1:2" ht="25.5" x14ac:dyDescent="0.2">
      <c r="A47" s="2" t="s">
        <v>32</v>
      </c>
      <c r="B47" s="18">
        <v>0.183</v>
      </c>
    </row>
    <row r="48" spans="1:2" ht="25.5" x14ac:dyDescent="0.2">
      <c r="A48" s="2" t="s">
        <v>33</v>
      </c>
      <c r="B48" s="7">
        <v>0</v>
      </c>
    </row>
    <row r="49" spans="1:5" x14ac:dyDescent="0.2">
      <c r="A49" s="2" t="s">
        <v>34</v>
      </c>
      <c r="B49" s="7">
        <v>0</v>
      </c>
    </row>
    <row r="50" spans="1:5" x14ac:dyDescent="0.2">
      <c r="A50" s="2"/>
      <c r="B50" s="5"/>
    </row>
    <row r="51" spans="1:5" x14ac:dyDescent="0.2">
      <c r="A51" s="4" t="s">
        <v>35</v>
      </c>
      <c r="B51" s="9">
        <f>B40/B33</f>
        <v>5.247443986027058E-4</v>
      </c>
    </row>
    <row r="52" spans="1:5" x14ac:dyDescent="0.2">
      <c r="A52" s="2"/>
      <c r="B52" s="5"/>
      <c r="E52" s="19"/>
    </row>
    <row r="53" spans="1:5" x14ac:dyDescent="0.2">
      <c r="A53" s="4" t="s">
        <v>36</v>
      </c>
      <c r="B53" s="11">
        <v>2.5000000000000001E-3</v>
      </c>
    </row>
    <row r="54" spans="1:5" x14ac:dyDescent="0.2">
      <c r="A54" s="2"/>
      <c r="B54" s="5"/>
    </row>
    <row r="55" spans="1:5" ht="25.5" x14ac:dyDescent="0.2">
      <c r="A55" s="4" t="s">
        <v>37</v>
      </c>
      <c r="B55" s="6">
        <f>B53-B51</f>
        <v>1.9752556013972944E-3</v>
      </c>
    </row>
    <row r="56" spans="1:5" x14ac:dyDescent="0.2">
      <c r="A56" s="2"/>
      <c r="B56" s="5"/>
    </row>
    <row r="57" spans="1:5" x14ac:dyDescent="0.2">
      <c r="A57" s="4" t="s">
        <v>38</v>
      </c>
      <c r="B57" s="8">
        <v>0</v>
      </c>
    </row>
    <row r="58" spans="1:5" ht="25.5" x14ac:dyDescent="0.2">
      <c r="A58" s="4" t="s">
        <v>39</v>
      </c>
      <c r="B58" s="9">
        <f>(B40-B57)/B33</f>
        <v>5.247443986027058E-4</v>
      </c>
    </row>
    <row r="59" spans="1:5" x14ac:dyDescent="0.2">
      <c r="A59" s="2"/>
      <c r="B59" s="5"/>
    </row>
    <row r="60" spans="1:5" x14ac:dyDescent="0.2">
      <c r="A60" s="4" t="s">
        <v>40</v>
      </c>
      <c r="B60" s="6">
        <f>I29+I40-I57</f>
        <v>0</v>
      </c>
    </row>
    <row r="61" spans="1:5" x14ac:dyDescent="0.2">
      <c r="A61" s="2"/>
      <c r="B61" s="5"/>
    </row>
    <row r="62" spans="1:5" x14ac:dyDescent="0.2">
      <c r="A62" s="4" t="s">
        <v>41</v>
      </c>
      <c r="B62" s="6">
        <f>B29+B40-B57</f>
        <v>6.8219999999999992</v>
      </c>
    </row>
    <row r="63" spans="1:5" x14ac:dyDescent="0.2">
      <c r="A63" s="2"/>
      <c r="B63" s="5"/>
    </row>
    <row r="64" spans="1:5" x14ac:dyDescent="0.2">
      <c r="A64" s="4" t="s">
        <v>42</v>
      </c>
      <c r="B64" s="9">
        <f>B62/B31</f>
        <v>6.8992230030734002E-4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5">
        <v>2.5000000000000001E-3</v>
      </c>
    </row>
    <row r="68" spans="1:2" x14ac:dyDescent="0.2">
      <c r="A68" s="4" t="s">
        <v>45</v>
      </c>
      <c r="B68" s="6">
        <f>B35+B67</f>
        <v>2.7319967395052825E-3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abSelected="1" workbookViewId="0">
      <selection activeCell="E17" sqref="E17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2" t="s">
        <v>0</v>
      </c>
      <c r="B1" s="21"/>
    </row>
    <row r="2" spans="1:2" x14ac:dyDescent="0.2">
      <c r="A2" s="20"/>
      <c r="B2" s="21"/>
    </row>
    <row r="3" spans="1:2" x14ac:dyDescent="0.2">
      <c r="A3" s="22" t="s">
        <v>1</v>
      </c>
      <c r="B3" s="21"/>
    </row>
    <row r="4" spans="1:2" x14ac:dyDescent="0.2">
      <c r="A4" s="20"/>
      <c r="B4" s="21"/>
    </row>
    <row r="5" spans="1:2" x14ac:dyDescent="0.2">
      <c r="A5" s="20" t="s">
        <v>2</v>
      </c>
      <c r="B5" s="21"/>
    </row>
    <row r="6" spans="1:2" x14ac:dyDescent="0.2">
      <c r="A6" s="20"/>
      <c r="B6" s="21"/>
    </row>
    <row r="7" spans="1:2" x14ac:dyDescent="0.2">
      <c r="A7" s="23" t="s">
        <v>109</v>
      </c>
      <c r="B7" s="21"/>
    </row>
    <row r="8" spans="1:2" x14ac:dyDescent="0.2">
      <c r="A8" s="20"/>
      <c r="B8" s="21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19.59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19.59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0.41399999999999998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0.41399999999999998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23.486999999999998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43.491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231668.57949999999</v>
      </c>
    </row>
    <row r="32" spans="1:2" x14ac:dyDescent="0.2">
      <c r="A32" s="2" t="s">
        <v>20</v>
      </c>
      <c r="B32" s="7">
        <v>246670.66099999999</v>
      </c>
    </row>
    <row r="33" spans="1:2" ht="25.5" x14ac:dyDescent="0.2">
      <c r="A33" s="2" t="s">
        <v>21</v>
      </c>
      <c r="B33" s="7">
        <v>216666.49799999999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1.8772938520132809E-4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39.384999999999998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25.620999999999999</v>
      </c>
    </row>
    <row r="46" spans="1:2" ht="25.5" x14ac:dyDescent="0.2">
      <c r="A46" s="2" t="s">
        <v>31</v>
      </c>
      <c r="B46" s="7">
        <v>13.763999999999999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1.8177706458337643E-4</v>
      </c>
    </row>
    <row r="52" spans="1:2" x14ac:dyDescent="0.2">
      <c r="A52" s="2"/>
      <c r="B52" s="5"/>
    </row>
    <row r="53" spans="1:2" x14ac:dyDescent="0.2">
      <c r="A53" s="4" t="s">
        <v>36</v>
      </c>
      <c r="B53" s="15"/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-1.8177706458337643E-4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1.8177706458337643E-4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82.876000000000005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3.5773517573625045E-4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5"/>
    </row>
    <row r="68" spans="1:2" x14ac:dyDescent="0.2">
      <c r="A68" s="4" t="s">
        <v>45</v>
      </c>
      <c r="B68" s="6">
        <f>B35+B67</f>
        <v>1.8772938520132809E-4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</vt:lpstr>
      <vt:lpstr>1095</vt:lpstr>
      <vt:lpstr>1211</vt:lpstr>
      <vt:lpstr>1539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dcterms:modified xsi:type="dcterms:W3CDTF">2026-03-01T09:54:46Z</dcterms:modified>
</cp:coreProperties>
</file>