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F:\excel\gemel\AA_CLIENTS\קהר רוקחים\2025\חומרים ממתפעל\ישירות\"/>
    </mc:Choice>
  </mc:AlternateContent>
  <xr:revisionPtr revIDLastSave="0" documentId="13_ncr:1_{4555F206-39CA-4B48-9623-6A4A9E988AF7}" xr6:coauthVersionLast="47" xr6:coauthVersionMax="47" xr10:uidLastSave="{00000000-0000-0000-0000-000000000000}"/>
  <bookViews>
    <workbookView xWindow="-109" yWindow="-109" windowWidth="26301" windowHeight="14169" xr2:uid="{00000000-000D-0000-FFFF-FFFF00000000}"/>
  </bookViews>
  <sheets>
    <sheet name="נספח 1" sheetId="1" r:id="rId1"/>
    <sheet name="נספח 2" sheetId="2" r:id="rId2"/>
    <sheet name="נספח 3" sheetId="3" r:id="rId3"/>
    <sheet name="295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9" i="3" l="1"/>
  <c r="B44" i="2"/>
  <c r="B29" i="2"/>
  <c r="B16" i="2"/>
  <c r="B45" i="1"/>
  <c r="B40" i="1" s="1"/>
  <c r="B46" i="1"/>
  <c r="B32" i="1"/>
  <c r="B33" i="1"/>
  <c r="B23" i="1"/>
  <c r="B17" i="1"/>
  <c r="B13" i="1"/>
  <c r="B11" i="1" s="1"/>
  <c r="B60" i="4"/>
  <c r="B40" i="4"/>
  <c r="B58" i="4" s="1"/>
  <c r="B31" i="4"/>
  <c r="B19" i="4"/>
  <c r="B15" i="4"/>
  <c r="B11" i="4"/>
  <c r="B29" i="4" s="1"/>
  <c r="B75" i="3"/>
  <c r="B67" i="3"/>
  <c r="B61" i="3"/>
  <c r="B56" i="3"/>
  <c r="B50" i="3"/>
  <c r="B31" i="3"/>
  <c r="B25" i="3"/>
  <c r="B19" i="3"/>
  <c r="B14" i="3"/>
  <c r="B56" i="2"/>
  <c r="B50" i="2"/>
  <c r="B42" i="2"/>
  <c r="B36" i="2"/>
  <c r="B30" i="2"/>
  <c r="B19" i="2"/>
  <c r="B58" i="2" s="1"/>
  <c r="B60" i="1"/>
  <c r="B19" i="1"/>
  <c r="B15" i="1"/>
  <c r="B31" i="1" l="1"/>
  <c r="B51" i="1"/>
  <c r="B55" i="1" s="1"/>
  <c r="B29" i="1"/>
  <c r="B35" i="1" s="1"/>
  <c r="B68" i="1" s="1"/>
  <c r="B69" i="3"/>
  <c r="B62" i="4"/>
  <c r="B64" i="4" s="1"/>
  <c r="B35" i="4"/>
  <c r="B68" i="4" s="1"/>
  <c r="B58" i="1"/>
  <c r="B62" i="1"/>
  <c r="B64" i="1" s="1"/>
  <c r="B51" i="4"/>
  <c r="B55" i="4" s="1"/>
</calcChain>
</file>

<file path=xl/sharedStrings.xml><?xml version="1.0" encoding="utf-8"?>
<sst xmlns="http://schemas.openxmlformats.org/spreadsheetml/2006/main" count="205" uniqueCount="106">
  <si>
    <t>דיווח לציבור על הוצאות ישירות המנוכות מחשבונות החוסכים</t>
  </si>
  <si>
    <t>נספח 1 - סך התשלומים ששולמו בגין כל סוג של הוצאה ישירה לשנה המסתיימת ביום: 31/12/2025</t>
  </si>
  <si>
    <t>שם החברה המנהלת: אינפיניטי השתלמות גמל ופנסיה</t>
  </si>
  <si>
    <t>שם הקופה המדווחת: קהר</t>
  </si>
  <si>
    <t>אלפי ₪</t>
  </si>
  <si>
    <t>הוצאות ישירות שאינן מסוג עמלת ניהול חיצוני</t>
  </si>
  <si>
    <t>1. סה"כ עמלות קניה ומכירה של ניירות ערך סחירים</t>
  </si>
  <si>
    <t>א. סך עמלות קניה ומכירה של ניירות ערך סחירים לצדדים קשורים</t>
  </si>
  <si>
    <t>ב. סך עמלות קניה ומכירה של ניירות ערך סחירים לצדדים שאינם קשורים</t>
  </si>
  <si>
    <t>2. סך הכל דמי שמירה בשל ניירות ערך סחירים וכל עמלה שגובה מי שמבצע את משמרות ניירות ניירות הערך (קסטודיאן)</t>
  </si>
  <si>
    <t>א. סך עמלות קסטודיאן לצדדים  קשורים</t>
  </si>
  <si>
    <t>ב. סך עמלות קסטודיאן לצדדים  שאינם קשורים</t>
  </si>
  <si>
    <t>3. סך הכל הוצאות הנובעות מהשקעות לא סחירות</t>
  </si>
  <si>
    <t>א. הוצאה הנובעת מהשקעה בניירות ערך לא סחירים או ממתן הלוואה למי שאינו עמית או מבוטח</t>
  </si>
  <si>
    <t>ב. הוצאה הנובעת מהשקעה בזכויות מקרקעין</t>
  </si>
  <si>
    <t>4. מסים החלים על משקיע מוסדי , על נכסיו , על הכנסותיו ועל עסקאות שנעשו בנכסיו</t>
  </si>
  <si>
    <t>5. סך הוצאות בעד ניהול תביעות</t>
  </si>
  <si>
    <t>6. סך ההוצאות בעד מתן משכנתאות</t>
  </si>
  <si>
    <t>7. סך הוצאות ישירות שאינן מסוג עמלות ניהול חיצוני (סכום סעיפים 1 עד 6)</t>
  </si>
  <si>
    <t>8. שווי ממוצע של נכסי הקופה או המסלול (ממוצע פשוט של סעיפים 8א ו-8ב)</t>
  </si>
  <si>
    <t>א. השווי המשוערך של נכסי הקופה או המסלול נכון ליום 31 בדצמבר של שנת הכספים שהסתיימה 2025</t>
  </si>
  <si>
    <t>ב. השווי המשוערך של נכסי הקופה או המסלול נכול ליום 31 בדצמבר של שנת הכספים שהסתיימה 2024 או לתקופה אחרת לפי העניין</t>
  </si>
  <si>
    <t>9. שיעור שנתי של הוצאות ישירות שאינן מסוג עמלת ניהול חיצוני (חלוקה של סעיף7 בסעיף 8)</t>
  </si>
  <si>
    <t>הוצאות ישירות מסוג עמלת ניהול חיצוני</t>
  </si>
  <si>
    <t>10. סך דמי ניהול משתנים - החלק מתשלום עמלת ניהול חיצוני שנגזר מתשואת הנכסים</t>
  </si>
  <si>
    <t>11. סה"כ הוצאות ישירות מסוג"עמלת ניהול חיצוני " (סכום סעיפים 11.א עד 11.ט)</t>
  </si>
  <si>
    <t>א. סך תשלומים הנובעים מהשקעה בקרנות השקעה בישראל</t>
  </si>
  <si>
    <t>ב. סך תשלומים הנובעים מהשקעה בקרנות השקעה בחו"ל</t>
  </si>
  <si>
    <t>ג. סך תשלומים למנהלי תיקים ישראלים בגין השקעה בחו"ל</t>
  </si>
  <si>
    <t>ד. סך תשלומים למנהלי תיקים זרים</t>
  </si>
  <si>
    <t>ה. סך תשלומים בגין השקעה בקרנות סל כאשר 75 אחוזים לפחות מנכסי הקרן הם נכסים שהונפקו במדינת ישראל לפי מדדים שעליהם הורה הממונה ובתנאים שהורה</t>
  </si>
  <si>
    <t>ו. סך תשלומים בגין השקעה בקרנות סל כאשר 75 אחוזים לפחות מנכסי הקרן הם נכסים שלא הונפקו במדינת ישראל ואינם נסחרים או מוחזקים בה</t>
  </si>
  <si>
    <t>ז. סך תשלומים בגין השקעה בקרנות נאמנות ישראליות  כאשר 75 אחוזים לפחות מנכסי הקרן מושקעים בנכסים שלא הונפקו במדינת ישראל ואינם נסחרים או מוחזקים בה</t>
  </si>
  <si>
    <t>ח. סך תשלומים בגין השקעה בקרנות נאמנות זרות כאשר 75 אחוזים לפחות מנכסי הקרן מושקעים בנכסים שלא הונפקו במדינת ישראל ואינם נסחרים או מוחזקים בה</t>
  </si>
  <si>
    <t>ט. סך תשלומים בגין השקעה בקרן טכנולוגיה עילית</t>
  </si>
  <si>
    <t>12. שיעור עמלת ניהול חיצוני בפועל לפני החזר, ככל שבוצע (חלוקה של סעיף 11 בסעיף 8.ב)</t>
  </si>
  <si>
    <t>13. שיעור מגבלת עמלת ניהול חיצוני שהמשקיע המוסדי הצהיר עליה עבור שנת הכספיים שהסתיימה</t>
  </si>
  <si>
    <t>14. ההפרש בין שיעור מגבלת עמלת ניהול חיצוני מוצהרת לבין שיעור עמלת ניהול חיצוני בפועל (סעיף 13 פחות סעיף 12)</t>
  </si>
  <si>
    <t>15.א סכום שהוחזר לחוסכים (אם הוחזר)</t>
  </si>
  <si>
    <t>15.ב שיעור עמלת ניהול חיצוני בפועל לאחר החזר (חלוקה של התוצאה של סעיף 11בניכוי סעיף 15א,בסעיף 8.ב)</t>
  </si>
  <si>
    <t>סך הכל הוצאות ישירות בפועל (למעט דמי ניהול משתנים כאמור בסעיף 10)</t>
  </si>
  <si>
    <t>16. סך כל הוצאות ישירות (סכום של סעיף 7 וסעיף 11 בניכוי סעיף 15א)</t>
  </si>
  <si>
    <t>17. שיעור סך ההוצאות הישירות מתוך יתרת נכסים ממוצעת (חלוקה של סעיף 16 בסעיף 8)</t>
  </si>
  <si>
    <t>סך הכול הוצאת ישירות (לצורך חישוב שיעור עלות שנתית צפויה)</t>
  </si>
  <si>
    <t>18. שיעור מגבלת עמלת ניהול חיצוני שהמשקיע המוסדי הצהיר עליה בהתאם לתקנה 2א לתקנות הוצאות ישירות עבור שנת הכספים הבאה 2026</t>
  </si>
  <si>
    <t>19. DE : שיעור הוצאות ישירות (סכום של סעיף 9 וסעיף 18)</t>
  </si>
  <si>
    <t>הופק בתוכנת פריים זהב, מהדורה 5.20.169, פריים מערכות, טלפון 03-7760600, www.primesys.co.il</t>
  </si>
  <si>
    <t>נספח 2 - פרוט עמלות והוצאות לשנה המסתיימת ביום: 31/12/2025</t>
  </si>
  <si>
    <t>ברוקראז- עמלות קנייה ומכירה בגין ביצוע עסקאות בניירות ערך סחירים</t>
  </si>
  <si>
    <t>צדדים קשורים</t>
  </si>
  <si>
    <t>(1) ברוקר א</t>
  </si>
  <si>
    <t>(2) ברוקר ב</t>
  </si>
  <si>
    <t>(3) אחרים</t>
  </si>
  <si>
    <t>צדדים שאינם קשורים</t>
  </si>
  <si>
    <t>(1) בנק מזרחי</t>
  </si>
  <si>
    <t>סך עמלות ברוקראז</t>
  </si>
  <si>
    <t>עמלות קסטודיאן</t>
  </si>
  <si>
    <t>(1) קסטודיאן א</t>
  </si>
  <si>
    <t>(2) קסטודיאן ב</t>
  </si>
  <si>
    <t>סך עמלות קסטודיאן</t>
  </si>
  <si>
    <t>הוצאה הנובעת מהשקעה בניירות ערך לא סחירים או ממתן הלוואה</t>
  </si>
  <si>
    <t>(1) גוף/יחיד א</t>
  </si>
  <si>
    <t>(2) גוף/יחיד ב</t>
  </si>
  <si>
    <t>סך הוצאה הנובעת מהשקעה בניירות ערך לא סחירים וממתן הלוואה</t>
  </si>
  <si>
    <t>הוצאה הנובעת מהשקעה בזכויות מקרקעין</t>
  </si>
  <si>
    <t>סך הוצאות הנובעות מהשקעה בזכויות במקרקעין</t>
  </si>
  <si>
    <t>מיסים החלים על הנכסים, ההכנסות והעסקאות</t>
  </si>
  <si>
    <t>הוצאה הנובעת בעד ניהול תביעה או תובענה</t>
  </si>
  <si>
    <t>סך הוצאות הנובעות בעד ניהול תביעה או תובענה</t>
  </si>
  <si>
    <t>הוצאה הנובעת ממתן משכנתא</t>
  </si>
  <si>
    <t>סך ההוצאות בעד מתן משכנתאות</t>
  </si>
  <si>
    <t>סך הכל עמלות והוצאות שאינן עמלות ניהול חיצוני</t>
  </si>
  <si>
    <t>נספח 3 - פירוט עמלות ניהול חיצוני לשנה המסתיימת ביום: 31/12/2025</t>
  </si>
  <si>
    <t>תשלום הנובע מהשקעה בקרנות השקעה בישראל</t>
  </si>
  <si>
    <t>סך תשלומים הנובעים מהשקעה בקרנות השקעה בחו"ל</t>
  </si>
  <si>
    <t>תשלום הנובע מהשקעה בקרנות השקעה בחו"ל</t>
  </si>
  <si>
    <t>תשלום למנהל תיקים ישראלי</t>
  </si>
  <si>
    <t>סך תשלומים למנהלי תיקים ישראליים</t>
  </si>
  <si>
    <t>תשלום למנהל תיקים זר</t>
  </si>
  <si>
    <t>סך תשלום למנהלי תיקים זרים</t>
  </si>
  <si>
    <t>סך תשלומים בגין השקעה בקרן סל כאשר 75% לפחות מנכסי הקרן הם נכסים שלא שהונפקו במדינת ישראל ואינם נסחירים או מוחזקים בה</t>
  </si>
  <si>
    <t>סך תשלום למנהלי קרנות סל</t>
  </si>
  <si>
    <t>סך תשלומים בגין השקעה בקרן סל כאשר 75% לפחות מנכסי הקרן הם נכסים שהונפקו במדינת ישראל לפי מדדים שעליהם הורה הממונה ובתנאים שהורה</t>
  </si>
  <si>
    <t>REAL ESTATE SEL</t>
  </si>
  <si>
    <t>FINANCIAL SELEC</t>
  </si>
  <si>
    <t>ISHS PHLX SOX S</t>
  </si>
  <si>
    <t>INVESCO EX SOLA</t>
  </si>
  <si>
    <t>SUSC LN</t>
  </si>
  <si>
    <t>SPDR BBG 3-7 US</t>
  </si>
  <si>
    <t>SPDR S 500 ET</t>
  </si>
  <si>
    <t>INVESCO QQQ TRU</t>
  </si>
  <si>
    <t>תשלום בגין השקעה בקרנות נאמנות ישראליות כאשר 75% לפחות מנכסי הקרן מושקעים בנכסים שלא הונפקו במדינת ישראל ואינם נסחרים או מוחזקים בה</t>
  </si>
  <si>
    <t>(1) מנהל קרנות א</t>
  </si>
  <si>
    <t>(2) מנהל קרנות ב</t>
  </si>
  <si>
    <t>תשלום בגין השקעה בקרנות נאמנות זרות כאשר 75% לפחות מנכסי בקרן מושקעים בנכסים שלא הונפקו במדינת ישראל ואינם נסחרים או מוחזקים בה</t>
  </si>
  <si>
    <t>תשלומים בגין השקעה בקרן טכנולוגיה עילית</t>
  </si>
  <si>
    <t>סך הכול עמלות ניהול חיצוני</t>
  </si>
  <si>
    <t>תשלום של דמי ניהול משתנים</t>
  </si>
  <si>
    <t>סך דמי ניהול משתנים</t>
  </si>
  <si>
    <t>סך הכל נכסים לסוף שנה קודמת</t>
  </si>
  <si>
    <t>שם הקופה המדווחת: רוקחים מסלול השתלמות</t>
  </si>
  <si>
    <t>הראל</t>
  </si>
  <si>
    <t>מור</t>
  </si>
  <si>
    <t>מגדל</t>
  </si>
  <si>
    <t>קסם</t>
  </si>
  <si>
    <t>תכלית/מיטב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</si>
</sst>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0.00%"/>
    <numFmt numFmtId="165" formatCode="#,##0.000"/>
  </numFmts>
  <fonts count="5" x14ac:knownFonts="1">
    <font>
      <sz val="10"/>
      <name val="Arial"/>
    </font>
    <font>
      <b/>
      <sz val="10"/>
      <name val="Arial"/>
      <family val="2"/>
    </font>
    <font>
      <b/>
      <sz val="10"/>
      <color rgb="FF000000"/>
      <name val="Arial"/>
      <family val="2"/>
    </font>
    <font>
      <sz val="10"/>
      <name val="Arial"/>
      <family val="2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20">
    <xf numFmtId="0" fontId="0" fillId="0" borderId="0" xfId="0"/>
    <xf numFmtId="0" fontId="0" fillId="2" borderId="1" xfId="0" applyFill="1" applyBorder="1" applyAlignment="1">
      <alignment horizontal="right" wrapText="1" readingOrder="2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right" wrapText="1" readingOrder="2"/>
    </xf>
    <xf numFmtId="0" fontId="0" fillId="2" borderId="1" xfId="0" applyFill="1" applyBorder="1"/>
    <xf numFmtId="3" fontId="1" fillId="2" borderId="1" xfId="0" applyNumberFormat="1" applyFont="1" applyFill="1" applyBorder="1"/>
    <xf numFmtId="3" fontId="0" fillId="0" borderId="1" xfId="0" applyNumberFormat="1" applyBorder="1"/>
    <xf numFmtId="3" fontId="1" fillId="0" borderId="1" xfId="0" applyNumberFormat="1" applyFont="1" applyBorder="1"/>
    <xf numFmtId="164" fontId="1" fillId="2" borderId="1" xfId="0" applyNumberFormat="1" applyFont="1" applyFill="1" applyBorder="1"/>
    <xf numFmtId="0" fontId="2" fillId="0" borderId="0" xfId="0" applyFont="1" applyAlignment="1">
      <alignment horizontal="right" readingOrder="2"/>
    </xf>
    <xf numFmtId="0" fontId="3" fillId="2" borderId="1" xfId="0" applyFont="1" applyFill="1" applyBorder="1" applyAlignment="1">
      <alignment horizontal="right" wrapText="1" readingOrder="2"/>
    </xf>
    <xf numFmtId="10" fontId="1" fillId="0" borderId="1" xfId="1" applyNumberFormat="1" applyFont="1" applyBorder="1"/>
    <xf numFmtId="165" fontId="1" fillId="0" borderId="1" xfId="0" applyNumberFormat="1" applyFont="1" applyBorder="1"/>
    <xf numFmtId="165" fontId="1" fillId="2" borderId="1" xfId="0" applyNumberFormat="1" applyFont="1" applyFill="1" applyBorder="1"/>
    <xf numFmtId="165" fontId="0" fillId="0" borderId="0" xfId="0" applyNumberFormat="1"/>
    <xf numFmtId="165" fontId="0" fillId="0" borderId="1" xfId="0" applyNumberFormat="1" applyBorder="1"/>
    <xf numFmtId="0" fontId="0" fillId="0" borderId="0" xfId="0" applyAlignment="1">
      <alignment horizontal="center"/>
    </xf>
    <xf numFmtId="0" fontId="0" fillId="0" borderId="0" xfId="0"/>
    <xf numFmtId="0" fontId="1" fillId="0" borderId="0" xfId="0" applyFont="1" applyAlignment="1">
      <alignment horizontal="center"/>
    </xf>
    <xf numFmtId="10" fontId="1" fillId="2" borderId="1" xfId="1" applyNumberFormat="1" applyFont="1" applyFill="1" applyBorder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0"/>
  <sheetViews>
    <sheetView rightToLeft="1" tabSelected="1" topLeftCell="A45" workbookViewId="0">
      <selection activeCell="B33" sqref="B33"/>
    </sheetView>
  </sheetViews>
  <sheetFormatPr defaultColWidth="9.125" defaultRowHeight="12.9" x14ac:dyDescent="0.2"/>
  <cols>
    <col min="1" max="1" width="80.75" customWidth="1"/>
    <col min="2" max="2" width="20.75" customWidth="1"/>
  </cols>
  <sheetData>
    <row r="1" spans="1:2" ht="13.6" x14ac:dyDescent="0.25">
      <c r="A1" s="18" t="s">
        <v>0</v>
      </c>
      <c r="B1" s="17"/>
    </row>
    <row r="2" spans="1:2" x14ac:dyDescent="0.2">
      <c r="A2" s="16"/>
      <c r="B2" s="17"/>
    </row>
    <row r="3" spans="1:2" ht="13.6" x14ac:dyDescent="0.25">
      <c r="A3" s="18" t="s">
        <v>1</v>
      </c>
      <c r="B3" s="17"/>
    </row>
    <row r="4" spans="1:2" x14ac:dyDescent="0.2">
      <c r="A4" s="16"/>
      <c r="B4" s="17"/>
    </row>
    <row r="5" spans="1:2" x14ac:dyDescent="0.2">
      <c r="A5" s="16" t="s">
        <v>2</v>
      </c>
      <c r="B5" s="17"/>
    </row>
    <row r="6" spans="1:2" x14ac:dyDescent="0.2">
      <c r="A6" s="16"/>
      <c r="B6" s="17"/>
    </row>
    <row r="7" spans="1:2" x14ac:dyDescent="0.2">
      <c r="A7" s="16" t="s">
        <v>3</v>
      </c>
      <c r="B7" s="17"/>
    </row>
    <row r="8" spans="1:2" x14ac:dyDescent="0.2">
      <c r="A8" s="16"/>
      <c r="B8" s="17"/>
    </row>
    <row r="9" spans="1:2" ht="13.6" x14ac:dyDescent="0.25">
      <c r="A9" s="1"/>
      <c r="B9" s="2" t="s">
        <v>4</v>
      </c>
    </row>
    <row r="10" spans="1:2" ht="13.6" x14ac:dyDescent="0.25">
      <c r="A10" s="3" t="s">
        <v>5</v>
      </c>
      <c r="B10" s="4"/>
    </row>
    <row r="11" spans="1:2" ht="13.6" x14ac:dyDescent="0.25">
      <c r="A11" s="3" t="s">
        <v>6</v>
      </c>
      <c r="B11" s="5">
        <f>B12+B13</f>
        <v>16.515000000000001</v>
      </c>
    </row>
    <row r="12" spans="1:2" x14ac:dyDescent="0.2">
      <c r="A12" s="1" t="s">
        <v>7</v>
      </c>
      <c r="B12" s="6"/>
    </row>
    <row r="13" spans="1:2" x14ac:dyDescent="0.2">
      <c r="A13" s="1" t="s">
        <v>8</v>
      </c>
      <c r="B13" s="6">
        <f>'295'!B13</f>
        <v>16.515000000000001</v>
      </c>
    </row>
    <row r="14" spans="1:2" x14ac:dyDescent="0.2">
      <c r="A14" s="1"/>
      <c r="B14" s="4"/>
    </row>
    <row r="15" spans="1:2" ht="27.2" x14ac:dyDescent="0.25">
      <c r="A15" s="3" t="s">
        <v>9</v>
      </c>
      <c r="B15" s="5">
        <f>B16+B17</f>
        <v>2.073</v>
      </c>
    </row>
    <row r="16" spans="1:2" x14ac:dyDescent="0.2">
      <c r="A16" s="1" t="s">
        <v>10</v>
      </c>
      <c r="B16" s="6"/>
    </row>
    <row r="17" spans="1:2" x14ac:dyDescent="0.2">
      <c r="A17" s="1" t="s">
        <v>11</v>
      </c>
      <c r="B17" s="6">
        <f>'295'!B17</f>
        <v>2.073</v>
      </c>
    </row>
    <row r="18" spans="1:2" x14ac:dyDescent="0.2">
      <c r="A18" s="1"/>
      <c r="B18" s="4"/>
    </row>
    <row r="19" spans="1:2" ht="13.6" x14ac:dyDescent="0.25">
      <c r="A19" s="3" t="s">
        <v>12</v>
      </c>
      <c r="B19" s="5">
        <f>B20+B21</f>
        <v>0</v>
      </c>
    </row>
    <row r="20" spans="1:2" x14ac:dyDescent="0.2">
      <c r="A20" s="1" t="s">
        <v>13</v>
      </c>
      <c r="B20" s="6">
        <v>0</v>
      </c>
    </row>
    <row r="21" spans="1:2" x14ac:dyDescent="0.2">
      <c r="A21" s="1" t="s">
        <v>14</v>
      </c>
      <c r="B21" s="6"/>
    </row>
    <row r="22" spans="1:2" x14ac:dyDescent="0.2">
      <c r="A22" s="1"/>
      <c r="B22" s="4"/>
    </row>
    <row r="23" spans="1:2" ht="13.6" x14ac:dyDescent="0.25">
      <c r="A23" s="3" t="s">
        <v>15</v>
      </c>
      <c r="B23" s="7">
        <f>'295'!B23</f>
        <v>29.515000000000001</v>
      </c>
    </row>
    <row r="24" spans="1:2" x14ac:dyDescent="0.2">
      <c r="A24" s="1"/>
      <c r="B24" s="4"/>
    </row>
    <row r="25" spans="1:2" ht="13.6" x14ac:dyDescent="0.25">
      <c r="A25" s="3" t="s">
        <v>16</v>
      </c>
      <c r="B25" s="7"/>
    </row>
    <row r="26" spans="1:2" x14ac:dyDescent="0.2">
      <c r="A26" s="1"/>
      <c r="B26" s="4"/>
    </row>
    <row r="27" spans="1:2" ht="13.6" x14ac:dyDescent="0.25">
      <c r="A27" s="3" t="s">
        <v>17</v>
      </c>
      <c r="B27" s="7"/>
    </row>
    <row r="28" spans="1:2" x14ac:dyDescent="0.2">
      <c r="A28" s="1"/>
      <c r="B28" s="4"/>
    </row>
    <row r="29" spans="1:2" ht="13.6" x14ac:dyDescent="0.25">
      <c r="A29" s="3" t="s">
        <v>18</v>
      </c>
      <c r="B29" s="5">
        <f>B11+B15+B19+B23+B25+B27</f>
        <v>48.103000000000002</v>
      </c>
    </row>
    <row r="30" spans="1:2" x14ac:dyDescent="0.2">
      <c r="A30" s="1"/>
      <c r="B30" s="4"/>
    </row>
    <row r="31" spans="1:2" ht="13.6" x14ac:dyDescent="0.25">
      <c r="A31" s="3" t="s">
        <v>19</v>
      </c>
      <c r="B31" s="5">
        <f>(B32+B33)/2</f>
        <v>118024</v>
      </c>
    </row>
    <row r="32" spans="1:2" x14ac:dyDescent="0.2">
      <c r="A32" s="1" t="s">
        <v>20</v>
      </c>
      <c r="B32" s="6">
        <f>'295'!B32</f>
        <v>123328</v>
      </c>
    </row>
    <row r="33" spans="1:2" ht="25.85" x14ac:dyDescent="0.2">
      <c r="A33" s="1" t="s">
        <v>21</v>
      </c>
      <c r="B33" s="6">
        <f>'295'!B33</f>
        <v>112720</v>
      </c>
    </row>
    <row r="34" spans="1:2" x14ac:dyDescent="0.2">
      <c r="A34" s="1"/>
      <c r="B34" s="4"/>
    </row>
    <row r="35" spans="1:2" ht="13.6" x14ac:dyDescent="0.25">
      <c r="A35" s="3" t="s">
        <v>22</v>
      </c>
      <c r="B35" s="8">
        <f>B29/B31</f>
        <v>4.0756964685148783E-4</v>
      </c>
    </row>
    <row r="36" spans="1:2" x14ac:dyDescent="0.2">
      <c r="A36" s="1"/>
      <c r="B36" s="4"/>
    </row>
    <row r="37" spans="1:2" ht="13.6" x14ac:dyDescent="0.25">
      <c r="A37" s="3" t="s">
        <v>23</v>
      </c>
      <c r="B37" s="2"/>
    </row>
    <row r="38" spans="1:2" ht="13.6" x14ac:dyDescent="0.25">
      <c r="A38" s="3" t="s">
        <v>24</v>
      </c>
      <c r="B38" s="7"/>
    </row>
    <row r="39" spans="1:2" x14ac:dyDescent="0.2">
      <c r="A39" s="1"/>
      <c r="B39" s="4"/>
    </row>
    <row r="40" spans="1:2" ht="13.6" x14ac:dyDescent="0.25">
      <c r="A40" s="3" t="s">
        <v>25</v>
      </c>
      <c r="B40" s="5">
        <f>SUM(B41:B49)</f>
        <v>26.373000000000001</v>
      </c>
    </row>
    <row r="41" spans="1:2" x14ac:dyDescent="0.2">
      <c r="A41" s="1" t="s">
        <v>26</v>
      </c>
      <c r="B41" s="6">
        <v>0</v>
      </c>
    </row>
    <row r="42" spans="1:2" x14ac:dyDescent="0.2">
      <c r="A42" s="1" t="s">
        <v>27</v>
      </c>
      <c r="B42" s="6">
        <v>0</v>
      </c>
    </row>
    <row r="43" spans="1:2" x14ac:dyDescent="0.2">
      <c r="A43" s="1" t="s">
        <v>28</v>
      </c>
      <c r="B43" s="6">
        <v>0</v>
      </c>
    </row>
    <row r="44" spans="1:2" x14ac:dyDescent="0.2">
      <c r="A44" s="1" t="s">
        <v>29</v>
      </c>
      <c r="B44" s="6">
        <v>0</v>
      </c>
    </row>
    <row r="45" spans="1:2" ht="25.85" x14ac:dyDescent="0.2">
      <c r="A45" s="1" t="s">
        <v>30</v>
      </c>
      <c r="B45" s="15">
        <f>'295'!B45</f>
        <v>8.7059999999999995</v>
      </c>
    </row>
    <row r="46" spans="1:2" ht="25.85" x14ac:dyDescent="0.2">
      <c r="A46" s="1" t="s">
        <v>31</v>
      </c>
      <c r="B46" s="15">
        <f>'295'!B46</f>
        <v>17.667000000000002</v>
      </c>
    </row>
    <row r="47" spans="1:2" ht="25.85" x14ac:dyDescent="0.2">
      <c r="A47" s="1" t="s">
        <v>32</v>
      </c>
      <c r="B47" s="6">
        <v>0</v>
      </c>
    </row>
    <row r="48" spans="1:2" ht="25.85" x14ac:dyDescent="0.2">
      <c r="A48" s="1" t="s">
        <v>33</v>
      </c>
      <c r="B48" s="6">
        <v>0</v>
      </c>
    </row>
    <row r="49" spans="1:4" x14ac:dyDescent="0.2">
      <c r="A49" s="1" t="s">
        <v>34</v>
      </c>
      <c r="B49" s="6">
        <v>0</v>
      </c>
    </row>
    <row r="50" spans="1:4" x14ac:dyDescent="0.2">
      <c r="A50" s="1"/>
      <c r="B50" s="4"/>
    </row>
    <row r="51" spans="1:4" ht="13.6" x14ac:dyDescent="0.25">
      <c r="A51" s="3" t="s">
        <v>35</v>
      </c>
      <c r="B51" s="8">
        <f>B40/B33</f>
        <v>2.3396912704045424E-4</v>
      </c>
    </row>
    <row r="52" spans="1:4" x14ac:dyDescent="0.2">
      <c r="A52" s="1"/>
      <c r="B52" s="4"/>
    </row>
    <row r="53" spans="1:4" ht="13.6" x14ac:dyDescent="0.25">
      <c r="A53" s="3" t="s">
        <v>36</v>
      </c>
      <c r="B53" s="11">
        <v>5.9999999999999995E-4</v>
      </c>
    </row>
    <row r="54" spans="1:4" x14ac:dyDescent="0.2">
      <c r="A54" s="1"/>
      <c r="B54" s="4"/>
    </row>
    <row r="55" spans="1:4" ht="27.2" x14ac:dyDescent="0.25">
      <c r="A55" s="3" t="s">
        <v>37</v>
      </c>
      <c r="B55" s="5">
        <f>B53-B51</f>
        <v>3.6603087295954573E-4</v>
      </c>
    </row>
    <row r="56" spans="1:4" x14ac:dyDescent="0.2">
      <c r="A56" s="1"/>
      <c r="B56" s="4"/>
    </row>
    <row r="57" spans="1:4" ht="13.6" x14ac:dyDescent="0.25">
      <c r="A57" s="3" t="s">
        <v>38</v>
      </c>
      <c r="B57" s="12">
        <v>0</v>
      </c>
    </row>
    <row r="58" spans="1:4" ht="27.2" x14ac:dyDescent="0.25">
      <c r="A58" s="3" t="s">
        <v>39</v>
      </c>
      <c r="B58" s="8">
        <f>(B40-B57)/B33</f>
        <v>2.3396912704045424E-4</v>
      </c>
    </row>
    <row r="59" spans="1:4" x14ac:dyDescent="0.2">
      <c r="A59" s="1"/>
      <c r="B59" s="4"/>
    </row>
    <row r="60" spans="1:4" ht="13.6" x14ac:dyDescent="0.25">
      <c r="A60" s="3" t="s">
        <v>40</v>
      </c>
      <c r="B60" s="5">
        <f>I29+I40-I57</f>
        <v>0</v>
      </c>
    </row>
    <row r="61" spans="1:4" x14ac:dyDescent="0.2">
      <c r="A61" s="1"/>
      <c r="B61" s="4"/>
    </row>
    <row r="62" spans="1:4" ht="13.6" x14ac:dyDescent="0.25">
      <c r="A62" s="3" t="s">
        <v>41</v>
      </c>
      <c r="B62" s="13">
        <f>B29+B40-B57</f>
        <v>74.475999999999999</v>
      </c>
    </row>
    <row r="63" spans="1:4" x14ac:dyDescent="0.2">
      <c r="A63" s="1"/>
      <c r="B63" s="4"/>
      <c r="D63" s="14"/>
    </row>
    <row r="64" spans="1:4" ht="13.6" x14ac:dyDescent="0.25">
      <c r="A64" s="3" t="s">
        <v>42</v>
      </c>
      <c r="B64" s="8">
        <f>B62/B31</f>
        <v>6.3102419846810815E-4</v>
      </c>
    </row>
    <row r="65" spans="1:2" x14ac:dyDescent="0.2">
      <c r="A65" s="1"/>
      <c r="B65" s="4"/>
    </row>
    <row r="66" spans="1:2" ht="13.6" x14ac:dyDescent="0.25">
      <c r="A66" s="3" t="s">
        <v>43</v>
      </c>
      <c r="B66" s="2"/>
    </row>
    <row r="67" spans="1:2" ht="27.2" x14ac:dyDescent="0.25">
      <c r="A67" s="3" t="s">
        <v>44</v>
      </c>
      <c r="B67" s="11">
        <v>5.0000000000000001E-4</v>
      </c>
    </row>
    <row r="68" spans="1:2" ht="13.6" x14ac:dyDescent="0.25">
      <c r="A68" s="3" t="s">
        <v>45</v>
      </c>
      <c r="B68" s="19">
        <f>B35+B67</f>
        <v>9.0756964685148784E-4</v>
      </c>
    </row>
    <row r="70" spans="1:2" ht="13.6" x14ac:dyDescent="0.25">
      <c r="A70" s="9" t="s">
        <v>46</v>
      </c>
    </row>
  </sheetData>
  <mergeCells count="8">
    <mergeCell ref="A6:B6"/>
    <mergeCell ref="A7:B7"/>
    <mergeCell ref="A8:B8"/>
    <mergeCell ref="A1:B1"/>
    <mergeCell ref="A2:B2"/>
    <mergeCell ref="A3:B3"/>
    <mergeCell ref="A4:B4"/>
    <mergeCell ref="A5:B5"/>
  </mergeCells>
  <pageMargins left="0.75" right="0.75" top="1" bottom="1" header="0.5" footer="0.5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61"/>
  <sheetViews>
    <sheetView rightToLeft="1" topLeftCell="A15" workbookViewId="0">
      <selection activeCell="A72" sqref="A72"/>
    </sheetView>
  </sheetViews>
  <sheetFormatPr defaultColWidth="9.125" defaultRowHeight="12.9" x14ac:dyDescent="0.2"/>
  <cols>
    <col min="1" max="1" width="80.75" customWidth="1"/>
    <col min="2" max="2" width="20.75" customWidth="1"/>
  </cols>
  <sheetData>
    <row r="1" spans="1:2" ht="13.6" x14ac:dyDescent="0.25">
      <c r="A1" s="18" t="s">
        <v>0</v>
      </c>
      <c r="B1" s="17"/>
    </row>
    <row r="2" spans="1:2" ht="12.75" x14ac:dyDescent="0.2">
      <c r="A2" s="16"/>
      <c r="B2" s="17"/>
    </row>
    <row r="3" spans="1:2" ht="13.6" x14ac:dyDescent="0.25">
      <c r="A3" s="18" t="s">
        <v>47</v>
      </c>
      <c r="B3" s="17"/>
    </row>
    <row r="4" spans="1:2" ht="12.75" x14ac:dyDescent="0.2">
      <c r="A4" s="16"/>
      <c r="B4" s="17"/>
    </row>
    <row r="5" spans="1:2" ht="12.75" x14ac:dyDescent="0.2">
      <c r="A5" s="16" t="s">
        <v>2</v>
      </c>
      <c r="B5" s="17"/>
    </row>
    <row r="6" spans="1:2" ht="12.75" x14ac:dyDescent="0.2">
      <c r="A6" s="16"/>
      <c r="B6" s="17"/>
    </row>
    <row r="7" spans="1:2" ht="12.75" x14ac:dyDescent="0.2">
      <c r="A7" s="16" t="s">
        <v>3</v>
      </c>
      <c r="B7" s="17"/>
    </row>
    <row r="8" spans="1:2" ht="12.75" x14ac:dyDescent="0.2">
      <c r="A8" s="16"/>
      <c r="B8" s="17"/>
    </row>
    <row r="9" spans="1:2" ht="13.6" x14ac:dyDescent="0.25">
      <c r="A9" s="1"/>
      <c r="B9" s="2" t="s">
        <v>4</v>
      </c>
    </row>
    <row r="10" spans="1:2" ht="13.6" x14ac:dyDescent="0.25">
      <c r="A10" s="3" t="s">
        <v>48</v>
      </c>
      <c r="B10" s="2"/>
    </row>
    <row r="11" spans="1:2" ht="13.6" x14ac:dyDescent="0.25">
      <c r="A11" s="3" t="s">
        <v>49</v>
      </c>
      <c r="B11" s="2"/>
    </row>
    <row r="12" spans="1:2" ht="12.75" x14ac:dyDescent="0.2">
      <c r="A12" s="1" t="s">
        <v>50</v>
      </c>
      <c r="B12" s="6"/>
    </row>
    <row r="13" spans="1:2" ht="12.75" x14ac:dyDescent="0.2">
      <c r="A13" s="1" t="s">
        <v>51</v>
      </c>
      <c r="B13" s="6"/>
    </row>
    <row r="14" spans="1:2" ht="12.75" x14ac:dyDescent="0.2">
      <c r="A14" s="1" t="s">
        <v>52</v>
      </c>
      <c r="B14" s="6"/>
    </row>
    <row r="15" spans="1:2" ht="13.6" x14ac:dyDescent="0.25">
      <c r="A15" s="3" t="s">
        <v>53</v>
      </c>
      <c r="B15" s="2"/>
    </row>
    <row r="16" spans="1:2" ht="12.75" x14ac:dyDescent="0.2">
      <c r="A16" s="1" t="s">
        <v>54</v>
      </c>
      <c r="B16" s="6">
        <f>16.515</f>
        <v>16.515000000000001</v>
      </c>
    </row>
    <row r="17" spans="1:2" ht="12.75" x14ac:dyDescent="0.2">
      <c r="A17" s="1" t="s">
        <v>51</v>
      </c>
      <c r="B17" s="6"/>
    </row>
    <row r="18" spans="1:2" ht="12.75" x14ac:dyDescent="0.2">
      <c r="A18" s="1" t="s">
        <v>52</v>
      </c>
      <c r="B18" s="6"/>
    </row>
    <row r="19" spans="1:2" ht="13.6" x14ac:dyDescent="0.25">
      <c r="A19" s="3" t="s">
        <v>55</v>
      </c>
      <c r="B19" s="5">
        <f>SUM(B12:B14)+SUM(B16:B18)</f>
        <v>16.515000000000001</v>
      </c>
    </row>
    <row r="20" spans="1:2" ht="12.75" x14ac:dyDescent="0.2">
      <c r="A20" s="1"/>
      <c r="B20" s="4"/>
    </row>
    <row r="21" spans="1:2" ht="13.6" x14ac:dyDescent="0.25">
      <c r="A21" s="3" t="s">
        <v>56</v>
      </c>
      <c r="B21" s="2"/>
    </row>
    <row r="22" spans="1:2" ht="13.6" x14ac:dyDescent="0.25">
      <c r="A22" s="3" t="s">
        <v>49</v>
      </c>
      <c r="B22" s="2"/>
    </row>
    <row r="23" spans="1:2" ht="12.75" x14ac:dyDescent="0.2">
      <c r="A23" s="1" t="s">
        <v>57</v>
      </c>
      <c r="B23" s="6"/>
    </row>
    <row r="24" spans="1:2" ht="12.75" x14ac:dyDescent="0.2">
      <c r="A24" s="1" t="s">
        <v>58</v>
      </c>
      <c r="B24" s="6"/>
    </row>
    <row r="25" spans="1:2" ht="12.75" x14ac:dyDescent="0.2">
      <c r="A25" s="1" t="s">
        <v>52</v>
      </c>
      <c r="B25" s="6"/>
    </row>
    <row r="26" spans="1:2" ht="13.6" x14ac:dyDescent="0.25">
      <c r="A26" s="3" t="s">
        <v>53</v>
      </c>
      <c r="B26" s="2"/>
    </row>
    <row r="27" spans="1:2" ht="12.75" x14ac:dyDescent="0.2">
      <c r="A27" s="1" t="s">
        <v>54</v>
      </c>
      <c r="B27" s="6"/>
    </row>
    <row r="28" spans="1:2" ht="12.75" x14ac:dyDescent="0.2">
      <c r="A28" s="1" t="s">
        <v>58</v>
      </c>
      <c r="B28" s="6"/>
    </row>
    <row r="29" spans="1:2" ht="12.75" x14ac:dyDescent="0.2">
      <c r="A29" s="1" t="s">
        <v>52</v>
      </c>
      <c r="B29" s="6">
        <f>2.073</f>
        <v>2.073</v>
      </c>
    </row>
    <row r="30" spans="1:2" ht="13.6" x14ac:dyDescent="0.25">
      <c r="A30" s="3" t="s">
        <v>59</v>
      </c>
      <c r="B30" s="5">
        <f>SUM(B23:B25)+SUM(B27:B29)</f>
        <v>2.073</v>
      </c>
    </row>
    <row r="31" spans="1:2" ht="12.75" x14ac:dyDescent="0.2">
      <c r="A31" s="1"/>
      <c r="B31" s="4"/>
    </row>
    <row r="32" spans="1:2" ht="13.6" x14ac:dyDescent="0.25">
      <c r="A32" s="3" t="s">
        <v>60</v>
      </c>
      <c r="B32" s="2"/>
    </row>
    <row r="33" spans="1:2" ht="12.75" x14ac:dyDescent="0.2">
      <c r="A33" s="1" t="s">
        <v>61</v>
      </c>
      <c r="B33" s="6"/>
    </row>
    <row r="34" spans="1:2" ht="12.75" x14ac:dyDescent="0.2">
      <c r="A34" s="1" t="s">
        <v>62</v>
      </c>
      <c r="B34" s="6"/>
    </row>
    <row r="35" spans="1:2" ht="12.75" x14ac:dyDescent="0.2">
      <c r="A35" s="1" t="s">
        <v>52</v>
      </c>
      <c r="B35" s="6"/>
    </row>
    <row r="36" spans="1:2" ht="13.6" x14ac:dyDescent="0.25">
      <c r="A36" s="3" t="s">
        <v>63</v>
      </c>
      <c r="B36" s="5">
        <f>SUM(B33:B35)</f>
        <v>0</v>
      </c>
    </row>
    <row r="37" spans="1:2" ht="12.75" x14ac:dyDescent="0.2">
      <c r="A37" s="1"/>
      <c r="B37" s="4"/>
    </row>
    <row r="38" spans="1:2" ht="13.6" x14ac:dyDescent="0.25">
      <c r="A38" s="3" t="s">
        <v>64</v>
      </c>
      <c r="B38" s="2"/>
    </row>
    <row r="39" spans="1:2" ht="12.75" x14ac:dyDescent="0.2">
      <c r="A39" s="1" t="s">
        <v>61</v>
      </c>
      <c r="B39" s="6"/>
    </row>
    <row r="40" spans="1:2" ht="12.75" x14ac:dyDescent="0.2">
      <c r="A40" s="1" t="s">
        <v>62</v>
      </c>
      <c r="B40" s="6"/>
    </row>
    <row r="41" spans="1:2" ht="12.75" x14ac:dyDescent="0.2">
      <c r="A41" s="1" t="s">
        <v>52</v>
      </c>
      <c r="B41" s="6"/>
    </row>
    <row r="42" spans="1:2" ht="13.6" x14ac:dyDescent="0.25">
      <c r="A42" s="3" t="s">
        <v>65</v>
      </c>
      <c r="B42" s="5">
        <f>SUM(B39:B41)</f>
        <v>0</v>
      </c>
    </row>
    <row r="43" spans="1:2" ht="12.75" x14ac:dyDescent="0.2">
      <c r="A43" s="1"/>
      <c r="B43" s="4"/>
    </row>
    <row r="44" spans="1:2" ht="13.6" x14ac:dyDescent="0.25">
      <c r="A44" s="3" t="s">
        <v>66</v>
      </c>
      <c r="B44" s="7">
        <f>29.515</f>
        <v>29.515000000000001</v>
      </c>
    </row>
    <row r="45" spans="1:2" ht="12.75" x14ac:dyDescent="0.2">
      <c r="A45" s="1"/>
      <c r="B45" s="4"/>
    </row>
    <row r="46" spans="1:2" ht="13.6" x14ac:dyDescent="0.25">
      <c r="A46" s="3" t="s">
        <v>67</v>
      </c>
      <c r="B46" s="2"/>
    </row>
    <row r="47" spans="1:2" ht="12.75" x14ac:dyDescent="0.2">
      <c r="A47" s="1" t="s">
        <v>61</v>
      </c>
      <c r="B47" s="6"/>
    </row>
    <row r="48" spans="1:2" ht="12.75" x14ac:dyDescent="0.2">
      <c r="A48" s="1" t="s">
        <v>62</v>
      </c>
      <c r="B48" s="6"/>
    </row>
    <row r="49" spans="1:2" ht="12.75" x14ac:dyDescent="0.2">
      <c r="A49" s="1" t="s">
        <v>52</v>
      </c>
      <c r="B49" s="6"/>
    </row>
    <row r="50" spans="1:2" ht="13.6" x14ac:dyDescent="0.25">
      <c r="A50" s="3" t="s">
        <v>68</v>
      </c>
      <c r="B50" s="5">
        <f>SUM(B47:B49)</f>
        <v>0</v>
      </c>
    </row>
    <row r="51" spans="1:2" ht="12.75" x14ac:dyDescent="0.2">
      <c r="A51" s="1"/>
      <c r="B51" s="4"/>
    </row>
    <row r="52" spans="1:2" ht="13.6" x14ac:dyDescent="0.25">
      <c r="A52" s="3" t="s">
        <v>69</v>
      </c>
      <c r="B52" s="2"/>
    </row>
    <row r="53" spans="1:2" ht="12.75" x14ac:dyDescent="0.2">
      <c r="A53" s="1" t="s">
        <v>61</v>
      </c>
      <c r="B53" s="6"/>
    </row>
    <row r="54" spans="1:2" ht="12.75" x14ac:dyDescent="0.2">
      <c r="A54" s="1" t="s">
        <v>62</v>
      </c>
      <c r="B54" s="6"/>
    </row>
    <row r="55" spans="1:2" ht="12.75" x14ac:dyDescent="0.2">
      <c r="A55" s="1" t="s">
        <v>52</v>
      </c>
      <c r="B55" s="6"/>
    </row>
    <row r="56" spans="1:2" ht="13.6" x14ac:dyDescent="0.25">
      <c r="A56" s="3" t="s">
        <v>70</v>
      </c>
      <c r="B56" s="5">
        <f>SUM(B53:B55)</f>
        <v>0</v>
      </c>
    </row>
    <row r="57" spans="1:2" ht="13.6" x14ac:dyDescent="0.25">
      <c r="A57" s="1"/>
      <c r="B57" s="2"/>
    </row>
    <row r="58" spans="1:2" ht="13.6" x14ac:dyDescent="0.25">
      <c r="A58" s="3" t="s">
        <v>71</v>
      </c>
      <c r="B58" s="5">
        <f>B19+B30+B36+B42+B50+B56+B46+B44</f>
        <v>48.103000000000002</v>
      </c>
    </row>
    <row r="61" spans="1:2" ht="13.6" x14ac:dyDescent="0.25">
      <c r="A61" s="9" t="s">
        <v>46</v>
      </c>
    </row>
  </sheetData>
  <mergeCells count="8">
    <mergeCell ref="A6:B6"/>
    <mergeCell ref="A7:B7"/>
    <mergeCell ref="A8:B8"/>
    <mergeCell ref="A1:B1"/>
    <mergeCell ref="A2:B2"/>
    <mergeCell ref="A3:B3"/>
    <mergeCell ref="A4:B4"/>
    <mergeCell ref="A5:B5"/>
  </mergeCells>
  <pageMargins left="0.75" right="0.75" top="1" bottom="1" header="0.5" footer="0.5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80"/>
  <sheetViews>
    <sheetView rightToLeft="1" topLeftCell="A46" workbookViewId="0">
      <selection activeCell="B78" sqref="B78"/>
    </sheetView>
  </sheetViews>
  <sheetFormatPr defaultColWidth="9.125" defaultRowHeight="12.9" x14ac:dyDescent="0.2"/>
  <cols>
    <col min="1" max="1" width="80.75" customWidth="1"/>
    <col min="2" max="2" width="20.75" customWidth="1"/>
  </cols>
  <sheetData>
    <row r="1" spans="1:2" ht="13.6" x14ac:dyDescent="0.25">
      <c r="A1" s="18" t="s">
        <v>0</v>
      </c>
      <c r="B1" s="17"/>
    </row>
    <row r="2" spans="1:2" x14ac:dyDescent="0.2">
      <c r="A2" s="16"/>
      <c r="B2" s="17"/>
    </row>
    <row r="3" spans="1:2" ht="13.6" x14ac:dyDescent="0.25">
      <c r="A3" s="18" t="s">
        <v>72</v>
      </c>
      <c r="B3" s="17"/>
    </row>
    <row r="4" spans="1:2" x14ac:dyDescent="0.2">
      <c r="A4" s="16"/>
      <c r="B4" s="17"/>
    </row>
    <row r="5" spans="1:2" x14ac:dyDescent="0.2">
      <c r="A5" s="16" t="s">
        <v>2</v>
      </c>
      <c r="B5" s="17"/>
    </row>
    <row r="6" spans="1:2" x14ac:dyDescent="0.2">
      <c r="A6" s="16"/>
      <c r="B6" s="17"/>
    </row>
    <row r="7" spans="1:2" x14ac:dyDescent="0.2">
      <c r="A7" s="16" t="s">
        <v>3</v>
      </c>
      <c r="B7" s="17"/>
    </row>
    <row r="8" spans="1:2" x14ac:dyDescent="0.2">
      <c r="A8" s="16"/>
      <c r="B8" s="17"/>
    </row>
    <row r="9" spans="1:2" ht="13.6" x14ac:dyDescent="0.25">
      <c r="A9" s="1"/>
      <c r="B9" s="2" t="s">
        <v>4</v>
      </c>
    </row>
    <row r="10" spans="1:2" ht="13.6" x14ac:dyDescent="0.25">
      <c r="A10" s="3" t="s">
        <v>73</v>
      </c>
      <c r="B10" s="2"/>
    </row>
    <row r="11" spans="1:2" x14ac:dyDescent="0.2">
      <c r="A11" s="1" t="s">
        <v>61</v>
      </c>
      <c r="B11" s="6"/>
    </row>
    <row r="12" spans="1:2" x14ac:dyDescent="0.2">
      <c r="A12" s="1" t="s">
        <v>62</v>
      </c>
      <c r="B12" s="6"/>
    </row>
    <row r="13" spans="1:2" x14ac:dyDescent="0.2">
      <c r="A13" s="1" t="s">
        <v>52</v>
      </c>
      <c r="B13" s="6">
        <v>0</v>
      </c>
    </row>
    <row r="14" spans="1:2" ht="13.6" x14ac:dyDescent="0.25">
      <c r="A14" s="3" t="s">
        <v>74</v>
      </c>
      <c r="B14" s="5">
        <f>SUM(B11:B13)</f>
        <v>0</v>
      </c>
    </row>
    <row r="15" spans="1:2" x14ac:dyDescent="0.2">
      <c r="A15" s="1"/>
      <c r="B15" s="4"/>
    </row>
    <row r="16" spans="1:2" ht="13.6" x14ac:dyDescent="0.25">
      <c r="A16" s="3" t="s">
        <v>75</v>
      </c>
      <c r="B16" s="2"/>
    </row>
    <row r="17" spans="1:2" x14ac:dyDescent="0.2">
      <c r="A17" s="1" t="s">
        <v>61</v>
      </c>
      <c r="B17" s="6"/>
    </row>
    <row r="18" spans="1:2" x14ac:dyDescent="0.2">
      <c r="A18" s="1" t="s">
        <v>62</v>
      </c>
      <c r="B18" s="6"/>
    </row>
    <row r="19" spans="1:2" ht="13.6" x14ac:dyDescent="0.25">
      <c r="A19" s="3" t="s">
        <v>74</v>
      </c>
      <c r="B19" s="5">
        <f>SUM(B17:B18)</f>
        <v>0</v>
      </c>
    </row>
    <row r="20" spans="1:2" x14ac:dyDescent="0.2">
      <c r="A20" s="1"/>
      <c r="B20" s="4"/>
    </row>
    <row r="21" spans="1:2" ht="13.6" x14ac:dyDescent="0.25">
      <c r="A21" s="3" t="s">
        <v>76</v>
      </c>
      <c r="B21" s="2"/>
    </row>
    <row r="22" spans="1:2" x14ac:dyDescent="0.2">
      <c r="A22" s="1" t="s">
        <v>61</v>
      </c>
      <c r="B22" s="6"/>
    </row>
    <row r="23" spans="1:2" x14ac:dyDescent="0.2">
      <c r="A23" s="1" t="s">
        <v>62</v>
      </c>
      <c r="B23" s="6"/>
    </row>
    <row r="24" spans="1:2" x14ac:dyDescent="0.2">
      <c r="A24" s="1" t="s">
        <v>52</v>
      </c>
      <c r="B24" s="6"/>
    </row>
    <row r="25" spans="1:2" ht="13.6" x14ac:dyDescent="0.25">
      <c r="A25" s="3" t="s">
        <v>77</v>
      </c>
      <c r="B25" s="5">
        <f>SUM(B21:B24)</f>
        <v>0</v>
      </c>
    </row>
    <row r="26" spans="1:2" x14ac:dyDescent="0.2">
      <c r="A26" s="1"/>
      <c r="B26" s="4"/>
    </row>
    <row r="27" spans="1:2" ht="13.6" x14ac:dyDescent="0.25">
      <c r="A27" s="3" t="s">
        <v>78</v>
      </c>
      <c r="B27" s="2"/>
    </row>
    <row r="28" spans="1:2" x14ac:dyDescent="0.2">
      <c r="A28" s="1" t="s">
        <v>61</v>
      </c>
      <c r="B28" s="6"/>
    </row>
    <row r="29" spans="1:2" x14ac:dyDescent="0.2">
      <c r="A29" s="1" t="s">
        <v>62</v>
      </c>
      <c r="B29" s="6"/>
    </row>
    <row r="30" spans="1:2" x14ac:dyDescent="0.2">
      <c r="A30" s="1" t="s">
        <v>52</v>
      </c>
      <c r="B30" s="6"/>
    </row>
    <row r="31" spans="1:2" ht="13.6" x14ac:dyDescent="0.25">
      <c r="A31" s="3" t="s">
        <v>79</v>
      </c>
      <c r="B31" s="5">
        <f>SUM(B27:B30)</f>
        <v>0</v>
      </c>
    </row>
    <row r="32" spans="1:2" x14ac:dyDescent="0.2">
      <c r="A32" s="1"/>
      <c r="B32" s="4"/>
    </row>
    <row r="33" spans="1:2" ht="27.2" x14ac:dyDescent="0.25">
      <c r="A33" s="3" t="s">
        <v>82</v>
      </c>
      <c r="B33" s="2"/>
    </row>
    <row r="34" spans="1:2" x14ac:dyDescent="0.2">
      <c r="A34" s="10" t="s">
        <v>101</v>
      </c>
      <c r="B34" s="15">
        <v>0.93799999999999994</v>
      </c>
    </row>
    <row r="35" spans="1:2" x14ac:dyDescent="0.2">
      <c r="A35" s="10" t="s">
        <v>102</v>
      </c>
      <c r="B35" s="15">
        <v>2.82</v>
      </c>
    </row>
    <row r="36" spans="1:2" x14ac:dyDescent="0.2">
      <c r="A36" s="10" t="s">
        <v>103</v>
      </c>
      <c r="B36" s="15">
        <v>3.2109999999999999</v>
      </c>
    </row>
    <row r="37" spans="1:2" x14ac:dyDescent="0.2">
      <c r="A37" s="10" t="s">
        <v>104</v>
      </c>
      <c r="B37" s="15">
        <v>1.131</v>
      </c>
    </row>
    <row r="38" spans="1:2" x14ac:dyDescent="0.2">
      <c r="A38" s="10" t="s">
        <v>105</v>
      </c>
      <c r="B38" s="15">
        <v>0.60599999999999998</v>
      </c>
    </row>
    <row r="39" spans="1:2" ht="13.6" x14ac:dyDescent="0.25">
      <c r="A39" s="3" t="s">
        <v>81</v>
      </c>
      <c r="B39" s="13">
        <f>SUM(B34:B38)</f>
        <v>8.7059999999999995</v>
      </c>
    </row>
    <row r="40" spans="1:2" x14ac:dyDescent="0.2">
      <c r="A40" s="1"/>
      <c r="B40" s="4"/>
    </row>
    <row r="41" spans="1:2" ht="27.2" x14ac:dyDescent="0.25">
      <c r="A41" s="3" t="s">
        <v>80</v>
      </c>
      <c r="B41" s="2"/>
    </row>
    <row r="42" spans="1:2" x14ac:dyDescent="0.2">
      <c r="A42" s="1" t="s">
        <v>83</v>
      </c>
      <c r="B42" s="15">
        <v>4.0899999999999999E-2</v>
      </c>
    </row>
    <row r="43" spans="1:2" x14ac:dyDescent="0.2">
      <c r="A43" s="1" t="s">
        <v>84</v>
      </c>
      <c r="B43" s="15">
        <v>0.27400000000000002</v>
      </c>
    </row>
    <row r="44" spans="1:2" x14ac:dyDescent="0.2">
      <c r="A44" s="1" t="s">
        <v>85</v>
      </c>
      <c r="B44" s="15">
        <v>3.5259999999999998</v>
      </c>
    </row>
    <row r="45" spans="1:2" x14ac:dyDescent="0.2">
      <c r="A45" s="1" t="s">
        <v>86</v>
      </c>
      <c r="B45" s="15">
        <v>0.28599999999999998</v>
      </c>
    </row>
    <row r="46" spans="1:2" x14ac:dyDescent="0.2">
      <c r="A46" s="1" t="s">
        <v>87</v>
      </c>
      <c r="B46" s="15">
        <v>0.62</v>
      </c>
    </row>
    <row r="47" spans="1:2" x14ac:dyDescent="0.2">
      <c r="A47" s="1" t="s">
        <v>88</v>
      </c>
      <c r="B47" s="15">
        <v>0.63500000000000001</v>
      </c>
    </row>
    <row r="48" spans="1:2" x14ac:dyDescent="0.2">
      <c r="A48" s="1" t="s">
        <v>89</v>
      </c>
      <c r="B48" s="15">
        <v>4.5229999999999997</v>
      </c>
    </row>
    <row r="49" spans="1:2" x14ac:dyDescent="0.2">
      <c r="A49" s="1" t="s">
        <v>90</v>
      </c>
      <c r="B49" s="15">
        <v>7.7619999999999996</v>
      </c>
    </row>
    <row r="50" spans="1:2" ht="13.6" x14ac:dyDescent="0.25">
      <c r="A50" s="3" t="s">
        <v>81</v>
      </c>
      <c r="B50" s="13">
        <f>SUM(B42:B49)</f>
        <v>17.666899999999998</v>
      </c>
    </row>
    <row r="51" spans="1:2" x14ac:dyDescent="0.2">
      <c r="A51" s="1"/>
      <c r="B51" s="4"/>
    </row>
    <row r="52" spans="1:2" ht="27.2" x14ac:dyDescent="0.25">
      <c r="A52" s="3" t="s">
        <v>91</v>
      </c>
      <c r="B52" s="2"/>
    </row>
    <row r="53" spans="1:2" x14ac:dyDescent="0.2">
      <c r="A53" s="1" t="s">
        <v>92</v>
      </c>
      <c r="B53" s="6"/>
    </row>
    <row r="54" spans="1:2" x14ac:dyDescent="0.2">
      <c r="A54" s="1" t="s">
        <v>93</v>
      </c>
      <c r="B54" s="6"/>
    </row>
    <row r="55" spans="1:2" x14ac:dyDescent="0.2">
      <c r="A55" s="1" t="s">
        <v>52</v>
      </c>
      <c r="B55" s="6">
        <v>0</v>
      </c>
    </row>
    <row r="56" spans="1:2" ht="13.6" x14ac:dyDescent="0.25">
      <c r="A56" s="3" t="s">
        <v>81</v>
      </c>
      <c r="B56" s="5">
        <f>SUM(B53:B55)</f>
        <v>0</v>
      </c>
    </row>
    <row r="57" spans="1:2" x14ac:dyDescent="0.2">
      <c r="A57" s="1"/>
      <c r="B57" s="4"/>
    </row>
    <row r="58" spans="1:2" ht="27.2" x14ac:dyDescent="0.25">
      <c r="A58" s="3" t="s">
        <v>94</v>
      </c>
      <c r="B58" s="2"/>
    </row>
    <row r="59" spans="1:2" x14ac:dyDescent="0.2">
      <c r="A59" s="1" t="s">
        <v>92</v>
      </c>
      <c r="B59" s="6"/>
    </row>
    <row r="60" spans="1:2" x14ac:dyDescent="0.2">
      <c r="A60" s="1" t="s">
        <v>93</v>
      </c>
      <c r="B60" s="6"/>
    </row>
    <row r="61" spans="1:2" ht="13.6" x14ac:dyDescent="0.25">
      <c r="A61" s="3" t="s">
        <v>81</v>
      </c>
      <c r="B61" s="5">
        <f>SUM(B59:B60)</f>
        <v>0</v>
      </c>
    </row>
    <row r="62" spans="1:2" x14ac:dyDescent="0.2">
      <c r="A62" s="1"/>
      <c r="B62" s="4"/>
    </row>
    <row r="63" spans="1:2" ht="13.6" x14ac:dyDescent="0.25">
      <c r="A63" s="3" t="s">
        <v>95</v>
      </c>
      <c r="B63" s="2"/>
    </row>
    <row r="64" spans="1:2" x14ac:dyDescent="0.2">
      <c r="A64" s="1" t="s">
        <v>92</v>
      </c>
      <c r="B64" s="6"/>
    </row>
    <row r="65" spans="1:2" x14ac:dyDescent="0.2">
      <c r="A65" s="1" t="s">
        <v>93</v>
      </c>
      <c r="B65" s="6"/>
    </row>
    <row r="66" spans="1:2" x14ac:dyDescent="0.2">
      <c r="A66" s="1" t="s">
        <v>52</v>
      </c>
      <c r="B66" s="6"/>
    </row>
    <row r="67" spans="1:2" ht="13.6" x14ac:dyDescent="0.25">
      <c r="A67" s="3" t="s">
        <v>79</v>
      </c>
      <c r="B67" s="5">
        <f>SUM(B63:B66)</f>
        <v>0</v>
      </c>
    </row>
    <row r="68" spans="1:2" x14ac:dyDescent="0.2">
      <c r="A68" s="1"/>
      <c r="B68" s="4"/>
    </row>
    <row r="69" spans="1:2" ht="13.6" x14ac:dyDescent="0.25">
      <c r="A69" s="3" t="s">
        <v>96</v>
      </c>
      <c r="B69" s="5">
        <f>B14+B19+B25+B31+B39+B50+B56+B61+B67</f>
        <v>26.372899999999998</v>
      </c>
    </row>
    <row r="70" spans="1:2" x14ac:dyDescent="0.2">
      <c r="A70" s="1"/>
      <c r="B70" s="4"/>
    </row>
    <row r="71" spans="1:2" ht="13.6" x14ac:dyDescent="0.25">
      <c r="A71" s="3" t="s">
        <v>97</v>
      </c>
      <c r="B71" s="2"/>
    </row>
    <row r="72" spans="1:2" x14ac:dyDescent="0.2">
      <c r="A72" s="1" t="s">
        <v>61</v>
      </c>
      <c r="B72" s="6"/>
    </row>
    <row r="73" spans="1:2" x14ac:dyDescent="0.2">
      <c r="A73" s="1" t="s">
        <v>62</v>
      </c>
      <c r="B73" s="6"/>
    </row>
    <row r="74" spans="1:2" x14ac:dyDescent="0.2">
      <c r="A74" s="1" t="s">
        <v>52</v>
      </c>
      <c r="B74" s="6"/>
    </row>
    <row r="75" spans="1:2" ht="13.6" x14ac:dyDescent="0.25">
      <c r="A75" s="3" t="s">
        <v>98</v>
      </c>
      <c r="B75" s="5">
        <f>SUM(B71:B74)</f>
        <v>0</v>
      </c>
    </row>
    <row r="76" spans="1:2" x14ac:dyDescent="0.2">
      <c r="A76" s="1"/>
      <c r="B76" s="4"/>
    </row>
    <row r="77" spans="1:2" ht="13.6" x14ac:dyDescent="0.25">
      <c r="A77" s="3" t="s">
        <v>99</v>
      </c>
      <c r="B77" s="5">
        <v>112720</v>
      </c>
    </row>
    <row r="80" spans="1:2" ht="13.6" x14ac:dyDescent="0.25">
      <c r="A80" s="9" t="s">
        <v>46</v>
      </c>
    </row>
  </sheetData>
  <mergeCells count="8">
    <mergeCell ref="A6:B6"/>
    <mergeCell ref="A7:B7"/>
    <mergeCell ref="A8:B8"/>
    <mergeCell ref="A1:B1"/>
    <mergeCell ref="A2:B2"/>
    <mergeCell ref="A3:B3"/>
    <mergeCell ref="A4:B4"/>
    <mergeCell ref="A5:B5"/>
  </mergeCells>
  <pageMargins left="0.75" right="0.75" top="1" bottom="1" header="0.5" footer="0.5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70"/>
  <sheetViews>
    <sheetView rightToLeft="1" topLeftCell="A42" workbookViewId="0">
      <selection activeCell="D58" sqref="D58"/>
    </sheetView>
  </sheetViews>
  <sheetFormatPr defaultColWidth="9.125" defaultRowHeight="12.9" x14ac:dyDescent="0.2"/>
  <cols>
    <col min="1" max="1" width="80.75" customWidth="1"/>
    <col min="2" max="2" width="20.75" customWidth="1"/>
  </cols>
  <sheetData>
    <row r="1" spans="1:2" ht="13.6" x14ac:dyDescent="0.25">
      <c r="A1" s="18" t="s">
        <v>0</v>
      </c>
      <c r="B1" s="17"/>
    </row>
    <row r="2" spans="1:2" x14ac:dyDescent="0.2">
      <c r="A2" s="16"/>
      <c r="B2" s="17"/>
    </row>
    <row r="3" spans="1:2" ht="13.6" x14ac:dyDescent="0.25">
      <c r="A3" s="18" t="s">
        <v>1</v>
      </c>
      <c r="B3" s="17"/>
    </row>
    <row r="4" spans="1:2" x14ac:dyDescent="0.2">
      <c r="A4" s="16"/>
      <c r="B4" s="17"/>
    </row>
    <row r="5" spans="1:2" x14ac:dyDescent="0.2">
      <c r="A5" s="16" t="s">
        <v>2</v>
      </c>
      <c r="B5" s="17"/>
    </row>
    <row r="6" spans="1:2" x14ac:dyDescent="0.2">
      <c r="A6" s="16"/>
      <c r="B6" s="17"/>
    </row>
    <row r="7" spans="1:2" x14ac:dyDescent="0.2">
      <c r="A7" s="16" t="s">
        <v>100</v>
      </c>
      <c r="B7" s="17"/>
    </row>
    <row r="8" spans="1:2" x14ac:dyDescent="0.2">
      <c r="A8" s="16"/>
      <c r="B8" s="17"/>
    </row>
    <row r="9" spans="1:2" ht="13.6" x14ac:dyDescent="0.25">
      <c r="A9" s="1"/>
      <c r="B9" s="2" t="s">
        <v>4</v>
      </c>
    </row>
    <row r="10" spans="1:2" ht="13.6" x14ac:dyDescent="0.25">
      <c r="A10" s="3" t="s">
        <v>5</v>
      </c>
      <c r="B10" s="4"/>
    </row>
    <row r="11" spans="1:2" ht="13.6" x14ac:dyDescent="0.25">
      <c r="A11" s="3" t="s">
        <v>6</v>
      </c>
      <c r="B11" s="5">
        <f>B12+B13</f>
        <v>16.515000000000001</v>
      </c>
    </row>
    <row r="12" spans="1:2" x14ac:dyDescent="0.2">
      <c r="A12" s="1" t="s">
        <v>7</v>
      </c>
      <c r="B12" s="6"/>
    </row>
    <row r="13" spans="1:2" x14ac:dyDescent="0.2">
      <c r="A13" s="1" t="s">
        <v>8</v>
      </c>
      <c r="B13" s="6">
        <v>16.515000000000001</v>
      </c>
    </row>
    <row r="14" spans="1:2" x14ac:dyDescent="0.2">
      <c r="A14" s="1"/>
      <c r="B14" s="4"/>
    </row>
    <row r="15" spans="1:2" ht="27.2" x14ac:dyDescent="0.25">
      <c r="A15" s="3" t="s">
        <v>9</v>
      </c>
      <c r="B15" s="5">
        <f>B16+B17</f>
        <v>2.073</v>
      </c>
    </row>
    <row r="16" spans="1:2" x14ac:dyDescent="0.2">
      <c r="A16" s="1" t="s">
        <v>10</v>
      </c>
      <c r="B16" s="6"/>
    </row>
    <row r="17" spans="1:2" x14ac:dyDescent="0.2">
      <c r="A17" s="1" t="s">
        <v>11</v>
      </c>
      <c r="B17" s="6">
        <v>2.073</v>
      </c>
    </row>
    <row r="18" spans="1:2" x14ac:dyDescent="0.2">
      <c r="A18" s="1"/>
      <c r="B18" s="4"/>
    </row>
    <row r="19" spans="1:2" ht="13.6" x14ac:dyDescent="0.25">
      <c r="A19" s="3" t="s">
        <v>12</v>
      </c>
      <c r="B19" s="5">
        <f>B20+B21</f>
        <v>0</v>
      </c>
    </row>
    <row r="20" spans="1:2" x14ac:dyDescent="0.2">
      <c r="A20" s="1" t="s">
        <v>13</v>
      </c>
      <c r="B20" s="6">
        <v>0</v>
      </c>
    </row>
    <row r="21" spans="1:2" x14ac:dyDescent="0.2">
      <c r="A21" s="1" t="s">
        <v>14</v>
      </c>
      <c r="B21" s="6"/>
    </row>
    <row r="22" spans="1:2" x14ac:dyDescent="0.2">
      <c r="A22" s="1"/>
      <c r="B22" s="4"/>
    </row>
    <row r="23" spans="1:2" ht="13.6" x14ac:dyDescent="0.25">
      <c r="A23" s="3" t="s">
        <v>15</v>
      </c>
      <c r="B23" s="7">
        <v>29.515000000000001</v>
      </c>
    </row>
    <row r="24" spans="1:2" x14ac:dyDescent="0.2">
      <c r="A24" s="1"/>
      <c r="B24" s="4"/>
    </row>
    <row r="25" spans="1:2" ht="13.6" x14ac:dyDescent="0.25">
      <c r="A25" s="3" t="s">
        <v>16</v>
      </c>
      <c r="B25" s="7"/>
    </row>
    <row r="26" spans="1:2" x14ac:dyDescent="0.2">
      <c r="A26" s="1"/>
      <c r="B26" s="4"/>
    </row>
    <row r="27" spans="1:2" ht="13.6" x14ac:dyDescent="0.25">
      <c r="A27" s="3" t="s">
        <v>17</v>
      </c>
      <c r="B27" s="7"/>
    </row>
    <row r="28" spans="1:2" x14ac:dyDescent="0.2">
      <c r="A28" s="1"/>
      <c r="B28" s="4"/>
    </row>
    <row r="29" spans="1:2" ht="13.6" x14ac:dyDescent="0.25">
      <c r="A29" s="3" t="s">
        <v>18</v>
      </c>
      <c r="B29" s="5">
        <f>B11+B15+B19+B23+B25+B27</f>
        <v>48.103000000000002</v>
      </c>
    </row>
    <row r="30" spans="1:2" x14ac:dyDescent="0.2">
      <c r="A30" s="1"/>
      <c r="B30" s="4"/>
    </row>
    <row r="31" spans="1:2" ht="13.6" x14ac:dyDescent="0.25">
      <c r="A31" s="3" t="s">
        <v>19</v>
      </c>
      <c r="B31" s="5">
        <f>(B32+B33)/2</f>
        <v>118024</v>
      </c>
    </row>
    <row r="32" spans="1:2" x14ac:dyDescent="0.2">
      <c r="A32" s="1" t="s">
        <v>20</v>
      </c>
      <c r="B32" s="6">
        <v>123328</v>
      </c>
    </row>
    <row r="33" spans="1:2" ht="25.85" x14ac:dyDescent="0.2">
      <c r="A33" s="1" t="s">
        <v>21</v>
      </c>
      <c r="B33" s="6">
        <v>112720</v>
      </c>
    </row>
    <row r="34" spans="1:2" x14ac:dyDescent="0.2">
      <c r="A34" s="1"/>
      <c r="B34" s="4"/>
    </row>
    <row r="35" spans="1:2" ht="13.6" x14ac:dyDescent="0.25">
      <c r="A35" s="3" t="s">
        <v>22</v>
      </c>
      <c r="B35" s="8">
        <f>B29/B31</f>
        <v>4.0756964685148783E-4</v>
      </c>
    </row>
    <row r="36" spans="1:2" x14ac:dyDescent="0.2">
      <c r="A36" s="1"/>
      <c r="B36" s="4"/>
    </row>
    <row r="37" spans="1:2" ht="13.6" x14ac:dyDescent="0.25">
      <c r="A37" s="3" t="s">
        <v>23</v>
      </c>
      <c r="B37" s="2"/>
    </row>
    <row r="38" spans="1:2" ht="13.6" x14ac:dyDescent="0.25">
      <c r="A38" s="3" t="s">
        <v>24</v>
      </c>
      <c r="B38" s="7"/>
    </row>
    <row r="39" spans="1:2" x14ac:dyDescent="0.2">
      <c r="A39" s="1"/>
      <c r="B39" s="4"/>
    </row>
    <row r="40" spans="1:2" ht="13.6" x14ac:dyDescent="0.25">
      <c r="A40" s="3" t="s">
        <v>25</v>
      </c>
      <c r="B40" s="5">
        <f>SUM(B41:B49)</f>
        <v>26.373000000000001</v>
      </c>
    </row>
    <row r="41" spans="1:2" x14ac:dyDescent="0.2">
      <c r="A41" s="1" t="s">
        <v>26</v>
      </c>
      <c r="B41" s="6">
        <v>0</v>
      </c>
    </row>
    <row r="42" spans="1:2" x14ac:dyDescent="0.2">
      <c r="A42" s="1" t="s">
        <v>27</v>
      </c>
      <c r="B42" s="6">
        <v>0</v>
      </c>
    </row>
    <row r="43" spans="1:2" x14ac:dyDescent="0.2">
      <c r="A43" s="1" t="s">
        <v>28</v>
      </c>
      <c r="B43" s="6">
        <v>0</v>
      </c>
    </row>
    <row r="44" spans="1:2" x14ac:dyDescent="0.2">
      <c r="A44" s="1" t="s">
        <v>29</v>
      </c>
      <c r="B44" s="6">
        <v>0</v>
      </c>
    </row>
    <row r="45" spans="1:2" ht="25.85" x14ac:dyDescent="0.2">
      <c r="A45" s="1" t="s">
        <v>30</v>
      </c>
      <c r="B45" s="6">
        <v>8.7059999999999995</v>
      </c>
    </row>
    <row r="46" spans="1:2" ht="25.85" x14ac:dyDescent="0.2">
      <c r="A46" s="1" t="s">
        <v>31</v>
      </c>
      <c r="B46" s="6">
        <v>17.667000000000002</v>
      </c>
    </row>
    <row r="47" spans="1:2" ht="25.85" x14ac:dyDescent="0.2">
      <c r="A47" s="1" t="s">
        <v>32</v>
      </c>
      <c r="B47" s="6">
        <v>0</v>
      </c>
    </row>
    <row r="48" spans="1:2" ht="25.85" x14ac:dyDescent="0.2">
      <c r="A48" s="1" t="s">
        <v>33</v>
      </c>
      <c r="B48" s="6">
        <v>0</v>
      </c>
    </row>
    <row r="49" spans="1:2" x14ac:dyDescent="0.2">
      <c r="A49" s="1" t="s">
        <v>34</v>
      </c>
      <c r="B49" s="6">
        <v>0</v>
      </c>
    </row>
    <row r="50" spans="1:2" x14ac:dyDescent="0.2">
      <c r="A50" s="1"/>
      <c r="B50" s="4"/>
    </row>
    <row r="51" spans="1:2" ht="13.6" x14ac:dyDescent="0.25">
      <c r="A51" s="3" t="s">
        <v>35</v>
      </c>
      <c r="B51" s="8">
        <f>B40/B33</f>
        <v>2.3396912704045424E-4</v>
      </c>
    </row>
    <row r="52" spans="1:2" x14ac:dyDescent="0.2">
      <c r="A52" s="1"/>
      <c r="B52" s="4"/>
    </row>
    <row r="53" spans="1:2" ht="13.6" x14ac:dyDescent="0.25">
      <c r="A53" s="3" t="s">
        <v>36</v>
      </c>
      <c r="B53" s="11">
        <v>5.9999999999999995E-4</v>
      </c>
    </row>
    <row r="54" spans="1:2" x14ac:dyDescent="0.2">
      <c r="A54" s="1"/>
      <c r="B54" s="4"/>
    </row>
    <row r="55" spans="1:2" ht="27.2" x14ac:dyDescent="0.25">
      <c r="A55" s="3" t="s">
        <v>37</v>
      </c>
      <c r="B55" s="5">
        <f>B53-B51</f>
        <v>3.6603087295954573E-4</v>
      </c>
    </row>
    <row r="56" spans="1:2" x14ac:dyDescent="0.2">
      <c r="A56" s="1"/>
      <c r="B56" s="4"/>
    </row>
    <row r="57" spans="1:2" ht="13.6" x14ac:dyDescent="0.25">
      <c r="A57" s="3" t="s">
        <v>38</v>
      </c>
      <c r="B57" s="7">
        <v>0</v>
      </c>
    </row>
    <row r="58" spans="1:2" ht="27.2" x14ac:dyDescent="0.25">
      <c r="A58" s="3" t="s">
        <v>39</v>
      </c>
      <c r="B58" s="8">
        <f>(B40-B57)/B33</f>
        <v>2.3396912704045424E-4</v>
      </c>
    </row>
    <row r="59" spans="1:2" x14ac:dyDescent="0.2">
      <c r="A59" s="1"/>
      <c r="B59" s="4"/>
    </row>
    <row r="60" spans="1:2" ht="13.6" x14ac:dyDescent="0.25">
      <c r="A60" s="3" t="s">
        <v>40</v>
      </c>
      <c r="B60" s="5">
        <f>I29+I40-I57</f>
        <v>0</v>
      </c>
    </row>
    <row r="61" spans="1:2" x14ac:dyDescent="0.2">
      <c r="A61" s="1"/>
      <c r="B61" s="4"/>
    </row>
    <row r="62" spans="1:2" ht="13.6" x14ac:dyDescent="0.25">
      <c r="A62" s="3" t="s">
        <v>41</v>
      </c>
      <c r="B62" s="5">
        <f>B29+B40-B57</f>
        <v>74.475999999999999</v>
      </c>
    </row>
    <row r="63" spans="1:2" x14ac:dyDescent="0.2">
      <c r="A63" s="1"/>
      <c r="B63" s="4"/>
    </row>
    <row r="64" spans="1:2" ht="13.6" x14ac:dyDescent="0.25">
      <c r="A64" s="3" t="s">
        <v>42</v>
      </c>
      <c r="B64" s="8">
        <f>B62/B31</f>
        <v>6.3102419846810815E-4</v>
      </c>
    </row>
    <row r="65" spans="1:2" x14ac:dyDescent="0.2">
      <c r="A65" s="1"/>
      <c r="B65" s="4"/>
    </row>
    <row r="66" spans="1:2" ht="13.6" x14ac:dyDescent="0.25">
      <c r="A66" s="3" t="s">
        <v>43</v>
      </c>
      <c r="B66" s="2"/>
    </row>
    <row r="67" spans="1:2" ht="27.2" x14ac:dyDescent="0.25">
      <c r="A67" s="3" t="s">
        <v>44</v>
      </c>
      <c r="B67" s="11">
        <v>5.0000000000000001E-4</v>
      </c>
    </row>
    <row r="68" spans="1:2" ht="13.6" x14ac:dyDescent="0.25">
      <c r="A68" s="3" t="s">
        <v>45</v>
      </c>
      <c r="B68" s="19">
        <f>B35+B67</f>
        <v>9.0756964685148784E-4</v>
      </c>
    </row>
    <row r="70" spans="1:2" ht="13.6" x14ac:dyDescent="0.25">
      <c r="A70" s="9" t="s">
        <v>46</v>
      </c>
    </row>
  </sheetData>
  <mergeCells count="8">
    <mergeCell ref="A6:B6"/>
    <mergeCell ref="A7:B7"/>
    <mergeCell ref="A8:B8"/>
    <mergeCell ref="A1:B1"/>
    <mergeCell ref="A2:B2"/>
    <mergeCell ref="A3:B3"/>
    <mergeCell ref="A4:B4"/>
    <mergeCell ref="A5:B5"/>
  </mergeCells>
  <pageMargins left="0.75" right="0.75" top="1" bottom="1" header="0.5" footer="0.5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4</vt:i4>
      </vt:variant>
    </vt:vector>
  </HeadingPairs>
  <TitlesOfParts>
    <vt:vector size="4" baseType="lpstr">
      <vt:lpstr>נספח 1</vt:lpstr>
      <vt:lpstr>נספח 2</vt:lpstr>
      <vt:lpstr>נספח 3</vt:lpstr>
      <vt:lpstr>295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yaniv</cp:lastModifiedBy>
  <dcterms:modified xsi:type="dcterms:W3CDTF">2026-03-31T07:59:41Z</dcterms:modified>
</cp:coreProperties>
</file>